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14235" windowHeight="7950"/>
  </bookViews>
  <sheets>
    <sheet name="Yemen" sheetId="9" r:id="rId1"/>
  </sheets>
  <calcPr calcId="145621"/>
</workbook>
</file>

<file path=xl/calcChain.xml><?xml version="1.0" encoding="utf-8"?>
<calcChain xmlns="http://schemas.openxmlformats.org/spreadsheetml/2006/main">
  <c r="I171" i="9" l="1"/>
  <c r="N137" i="9"/>
  <c r="M137" i="9"/>
  <c r="L137" i="9"/>
  <c r="K137" i="9"/>
  <c r="J137" i="9"/>
  <c r="I137" i="9"/>
  <c r="H137" i="9"/>
  <c r="G137" i="9"/>
  <c r="F137" i="9"/>
  <c r="E137" i="9"/>
  <c r="N132" i="9"/>
  <c r="M132" i="9"/>
  <c r="L132" i="9"/>
  <c r="K132" i="9"/>
  <c r="J132" i="9"/>
  <c r="I132" i="9"/>
  <c r="H132" i="9"/>
  <c r="G132" i="9"/>
  <c r="F132" i="9"/>
  <c r="E132" i="9"/>
  <c r="I116" i="9"/>
  <c r="H116" i="9"/>
  <c r="G116" i="9"/>
  <c r="F116" i="9"/>
  <c r="E116" i="9"/>
  <c r="I107" i="9"/>
  <c r="H107" i="9"/>
  <c r="G107" i="9"/>
  <c r="F107" i="9"/>
  <c r="E107" i="9"/>
  <c r="N97" i="9"/>
  <c r="M97" i="9"/>
  <c r="L97" i="9"/>
  <c r="K97" i="9"/>
  <c r="J97" i="9"/>
  <c r="I97" i="9"/>
  <c r="H97" i="9"/>
  <c r="G97" i="9"/>
  <c r="F97" i="9"/>
  <c r="E97" i="9"/>
  <c r="N94" i="9"/>
  <c r="M94" i="9"/>
  <c r="L94" i="9"/>
  <c r="K94" i="9"/>
  <c r="J94" i="9"/>
  <c r="I94" i="9"/>
  <c r="H94" i="9"/>
  <c r="G94" i="9"/>
  <c r="F94" i="9"/>
  <c r="E94" i="9"/>
  <c r="I81" i="9"/>
  <c r="I77" i="9"/>
  <c r="I76" i="9"/>
  <c r="H66" i="9"/>
  <c r="G66" i="9"/>
  <c r="F66" i="9"/>
  <c r="E66" i="9"/>
  <c r="H65" i="9"/>
  <c r="G65" i="9"/>
  <c r="F65" i="9"/>
  <c r="E65" i="9"/>
  <c r="I64" i="9"/>
  <c r="H64" i="9"/>
  <c r="G64" i="9"/>
  <c r="F64" i="9"/>
  <c r="E64" i="9"/>
  <c r="I61" i="9"/>
  <c r="H61" i="9"/>
  <c r="G61" i="9"/>
  <c r="I60" i="9"/>
  <c r="I66" i="9" s="1"/>
  <c r="I59" i="9"/>
  <c r="I65" i="9" s="1"/>
  <c r="I49" i="9"/>
  <c r="H49" i="9"/>
  <c r="G49" i="9"/>
  <c r="F49" i="9"/>
  <c r="F67" i="9" s="1"/>
  <c r="E49" i="9"/>
  <c r="E67" i="9" s="1"/>
  <c r="I38" i="9"/>
  <c r="H38" i="9"/>
  <c r="G38" i="9"/>
  <c r="F38" i="9"/>
  <c r="E38" i="9"/>
  <c r="I28" i="9"/>
  <c r="H28" i="9"/>
  <c r="G28" i="9"/>
  <c r="F28" i="9"/>
  <c r="E28" i="9"/>
  <c r="I24" i="9"/>
  <c r="H24" i="9"/>
  <c r="G24" i="9"/>
  <c r="F24" i="9"/>
  <c r="E24" i="9"/>
  <c r="E25" i="9" s="1"/>
  <c r="I75" i="9" l="1"/>
  <c r="H67" i="9"/>
  <c r="G67" i="9"/>
  <c r="I67" i="9"/>
</calcChain>
</file>

<file path=xl/sharedStrings.xml><?xml version="1.0" encoding="utf-8"?>
<sst xmlns="http://schemas.openxmlformats.org/spreadsheetml/2006/main" count="402" uniqueCount="177">
  <si>
    <t>Table 1</t>
  </si>
  <si>
    <t>Table 2</t>
  </si>
  <si>
    <t>Value of transferable deposits</t>
  </si>
  <si>
    <t>Narrow money supply (M1)</t>
  </si>
  <si>
    <t xml:space="preserve">Used by non-banks </t>
  </si>
  <si>
    <t>Used by banks</t>
  </si>
  <si>
    <t>Transferable balances held at the central bank</t>
  </si>
  <si>
    <t>required reserves</t>
  </si>
  <si>
    <t>free reserves</t>
  </si>
  <si>
    <t>Transferable balances held at other banks</t>
  </si>
  <si>
    <t xml:space="preserve">intraday </t>
  </si>
  <si>
    <t>overnight</t>
  </si>
  <si>
    <t>Credit extended by the central bank:</t>
  </si>
  <si>
    <t>longer refinancing operations</t>
  </si>
  <si>
    <t>Table 3</t>
  </si>
  <si>
    <t>Banks</t>
  </si>
  <si>
    <t>Institutions offering payment services to non-banks (total)</t>
  </si>
  <si>
    <t>Other institutions offering payment services to non-banks</t>
  </si>
  <si>
    <t>Table 4</t>
  </si>
  <si>
    <t>Payment card functions and accepting devices</t>
  </si>
  <si>
    <t>Cards issued in the country</t>
  </si>
  <si>
    <t>Cards with a cash function</t>
  </si>
  <si>
    <t>Cards with a debit function</t>
  </si>
  <si>
    <t>Cards with a credit function</t>
  </si>
  <si>
    <t>Terminals located in the country</t>
  </si>
  <si>
    <t xml:space="preserve">ATMs </t>
  </si>
  <si>
    <t>POS terminals</t>
  </si>
  <si>
    <t>Table 5</t>
  </si>
  <si>
    <t>Indicators of the use of payment instruments and terminals by non-banks</t>
  </si>
  <si>
    <t>Value</t>
  </si>
  <si>
    <t>Transactions per type of payment instrument</t>
  </si>
  <si>
    <t>Credit transfers</t>
  </si>
  <si>
    <t>Direct debits</t>
  </si>
  <si>
    <t>Card payments with cards issued in the country</t>
  </si>
  <si>
    <t>Cheques</t>
  </si>
  <si>
    <t>Other payment instruments</t>
  </si>
  <si>
    <t>Table 6</t>
  </si>
  <si>
    <t>Participation in selected interbank funds transfer systems</t>
  </si>
  <si>
    <t>Large-value payment systems</t>
  </si>
  <si>
    <t>Retail payment systems</t>
  </si>
  <si>
    <t>Direct participants</t>
  </si>
  <si>
    <t>Indirect participants</t>
  </si>
  <si>
    <t>Table 7</t>
  </si>
  <si>
    <t>Payments processed by selected interbank funds transfer systems</t>
  </si>
  <si>
    <t>Total transactions sent</t>
  </si>
  <si>
    <t>Concentration ratio in terms of volume (%)</t>
  </si>
  <si>
    <t>Table 8</t>
  </si>
  <si>
    <t>Members</t>
  </si>
  <si>
    <t>of which: live</t>
  </si>
  <si>
    <t>Sub-members</t>
  </si>
  <si>
    <t>Participants</t>
  </si>
  <si>
    <t>Total users</t>
  </si>
  <si>
    <t>Total messages sent</t>
  </si>
  <si>
    <t>of which:</t>
  </si>
  <si>
    <t>category I</t>
  </si>
  <si>
    <t>category II</t>
  </si>
  <si>
    <t>Total messages received</t>
  </si>
  <si>
    <t>Domestic traffic</t>
  </si>
  <si>
    <t>Table 10</t>
  </si>
  <si>
    <t>Number of participants in exchanges and trading systems</t>
  </si>
  <si>
    <t>central bank</t>
  </si>
  <si>
    <t>central counterparties (CCPs)</t>
  </si>
  <si>
    <t>banks</t>
  </si>
  <si>
    <t>other</t>
  </si>
  <si>
    <t>Table 11</t>
  </si>
  <si>
    <t>Number of listed securities</t>
  </si>
  <si>
    <t>debt securities</t>
  </si>
  <si>
    <t>equity</t>
  </si>
  <si>
    <t>Table 12</t>
  </si>
  <si>
    <t>Table 13</t>
  </si>
  <si>
    <t>Executed trades</t>
  </si>
  <si>
    <t>Number of clearing members</t>
  </si>
  <si>
    <t xml:space="preserve">central counterparties (CCPs) </t>
  </si>
  <si>
    <t>Table 14</t>
  </si>
  <si>
    <t xml:space="preserve">Number </t>
  </si>
  <si>
    <t>Contracts and transactions cleared</t>
  </si>
  <si>
    <t>financial futures</t>
  </si>
  <si>
    <t>financial options</t>
  </si>
  <si>
    <t xml:space="preserve">other financial derivatives </t>
  </si>
  <si>
    <t>commodity futures</t>
  </si>
  <si>
    <t>commodity options</t>
  </si>
  <si>
    <t>other commodity derivatives</t>
  </si>
  <si>
    <t>Total contracts and transactions cleared</t>
  </si>
  <si>
    <t>Securities transactions cleared</t>
  </si>
  <si>
    <t>of which: repurchase transactions cleared</t>
  </si>
  <si>
    <t>Exchange-traded derivatives contracts cleared</t>
  </si>
  <si>
    <t>OTC derivatives contracts cleared</t>
  </si>
  <si>
    <t>Table 15</t>
  </si>
  <si>
    <t>Number of direct participants in CSDs</t>
  </si>
  <si>
    <t xml:space="preserve">central  securities depositories </t>
  </si>
  <si>
    <t>Securities held on accounts at CSDs</t>
  </si>
  <si>
    <t>Total securities held</t>
  </si>
  <si>
    <t>CSD X</t>
  </si>
  <si>
    <t>Other</t>
  </si>
  <si>
    <t xml:space="preserve">SWIFT </t>
  </si>
  <si>
    <t>Message flows to/from domestic users</t>
  </si>
  <si>
    <t xml:space="preserve">Participation by domestic institutions </t>
  </si>
  <si>
    <t>DC/USD</t>
  </si>
  <si>
    <t>Consumer price inflation</t>
  </si>
  <si>
    <t>Indicator</t>
  </si>
  <si>
    <t xml:space="preserve">End-of-year </t>
  </si>
  <si>
    <t>Settlement media</t>
  </si>
  <si>
    <t>Basic statistical data</t>
  </si>
  <si>
    <t>Institutions offering payment services to non-banks</t>
  </si>
  <si>
    <t>Table 9</t>
  </si>
  <si>
    <t>Number, End-of-year</t>
  </si>
  <si>
    <t>Branches or offices</t>
  </si>
  <si>
    <t>Institutions</t>
  </si>
  <si>
    <t xml:space="preserve">Accounts </t>
  </si>
  <si>
    <t xml:space="preserve">Accounts held by non-banks </t>
  </si>
  <si>
    <t>Value, End-of-year</t>
  </si>
  <si>
    <t>Number, Year total</t>
  </si>
  <si>
    <t>Per cent, Year total</t>
  </si>
  <si>
    <t xml:space="preserve">  short-term paper</t>
  </si>
  <si>
    <t xml:space="preserve">  bonds</t>
  </si>
  <si>
    <t xml:space="preserve">  government bonds</t>
  </si>
  <si>
    <t>central securities depositories (CSDs)</t>
  </si>
  <si>
    <t>Year average</t>
  </si>
  <si>
    <t>Official Exchange rate</t>
  </si>
  <si>
    <t>Per cent, End-of-year</t>
  </si>
  <si>
    <t>Unit/Measurement</t>
  </si>
  <si>
    <t>Banknotes and coins in circulation outside banks</t>
  </si>
  <si>
    <t>Banknotes and coins</t>
  </si>
  <si>
    <t>Total banknotes and coins issued</t>
  </si>
  <si>
    <t>Central Bank</t>
  </si>
  <si>
    <t>Accounts</t>
  </si>
  <si>
    <t>DC, End-of-year</t>
  </si>
  <si>
    <t>Number&amp;Value, Year total</t>
  </si>
  <si>
    <t>Number of transactions</t>
  </si>
  <si>
    <t>Please type trading system name here…</t>
  </si>
  <si>
    <t>Please add more here…</t>
  </si>
  <si>
    <t>central banks</t>
  </si>
  <si>
    <t>other (e.g. dealers, brokers, etc.)</t>
  </si>
  <si>
    <t>Payments by cards with a debit function</t>
  </si>
  <si>
    <t>Payments by cards with a credit function</t>
  </si>
  <si>
    <t xml:space="preserve"> Banks</t>
  </si>
  <si>
    <t xml:space="preserve"> Other direct participants</t>
  </si>
  <si>
    <t xml:space="preserve"> Central banks</t>
  </si>
  <si>
    <t xml:space="preserve">Total listed securities </t>
  </si>
  <si>
    <t>Total executed securities trades</t>
  </si>
  <si>
    <t>Total executed derivatives trades</t>
  </si>
  <si>
    <t>Please type CCP name here…</t>
  </si>
  <si>
    <t>Number contracts / transactions</t>
  </si>
  <si>
    <t>Number of securities</t>
  </si>
  <si>
    <t>Number&amp;Value, End-of-year</t>
  </si>
  <si>
    <t>DC, Year total</t>
  </si>
  <si>
    <t>Domestic participants</t>
  </si>
  <si>
    <t>Total participants</t>
  </si>
  <si>
    <t>Foreign participants</t>
  </si>
  <si>
    <t>Total transactions with payment instruments</t>
  </si>
  <si>
    <t>Total clearing members</t>
  </si>
  <si>
    <t>Total domestic clearing members</t>
  </si>
  <si>
    <t>Total foreign clearing members</t>
  </si>
  <si>
    <t>Total foreign participants</t>
  </si>
  <si>
    <t>Total domestic participants</t>
  </si>
  <si>
    <t>GDP</t>
  </si>
  <si>
    <t>GDP per capita</t>
  </si>
  <si>
    <t xml:space="preserve">                       Billion Yemeni Rials</t>
  </si>
  <si>
    <t>Accounts                       Billion Yemeni Rials</t>
  </si>
  <si>
    <t>Accounts                        Billion Yemeni Rials</t>
  </si>
  <si>
    <t xml:space="preserve">Accounts                       Billion Yemeni Rials </t>
  </si>
  <si>
    <t>Accounts held by non-banks      Billion Yemeni Rials</t>
  </si>
  <si>
    <t>SWIFT Interbank Payments</t>
  </si>
  <si>
    <t>Cheque Clearing System</t>
  </si>
  <si>
    <t>Data Tables for Knowledge-Sharing Platform</t>
  </si>
  <si>
    <t>Number of transactions (thousand)</t>
  </si>
  <si>
    <t>YEMEN</t>
  </si>
  <si>
    <t>Value (Current DC billion)</t>
  </si>
  <si>
    <r>
      <t>category I</t>
    </r>
    <r>
      <rPr>
        <i/>
        <vertAlign val="superscript"/>
        <sz val="10"/>
        <rFont val="Arial"/>
        <family val="2"/>
      </rPr>
      <t>2</t>
    </r>
  </si>
  <si>
    <r>
      <t>category II</t>
    </r>
    <r>
      <rPr>
        <i/>
        <vertAlign val="superscript"/>
        <sz val="10"/>
        <rFont val="Arial"/>
        <family val="2"/>
      </rPr>
      <t>3</t>
    </r>
  </si>
  <si>
    <r>
      <t>Current DC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  <charset val="162"/>
      </rPr>
      <t xml:space="preserve"> billion</t>
    </r>
  </si>
  <si>
    <t>Population</t>
  </si>
  <si>
    <t>Current DC billion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</si>
  <si>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Messages used by banks to transfer funds to an account of a customer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</si>
  <si>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Messages used by banks to transfer funds to an account of another bank</t>
    </r>
  </si>
  <si>
    <t>Million people, End-of-year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</si>
  <si>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Domestic Currency. Yemeni Rial (YER) for Yemen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</si>
</sst>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8" formatCode="_-* #,##0.00\ _T_L_-;\-* #,##0.00\ _T_L_-;_-* &quot;-&quot;??\ _T_L_-;_-@_-"/>
  </numFmts>
  <fonts count="39">
    <font>
      <sz val="10"/>
      <name val="Arial"/>
      <charset val="16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i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1"/>
      <name val="Arial"/>
      <family val="2"/>
    </font>
    <font>
      <sz val="8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8"/>
      <color indexed="8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i/>
      <sz val="8"/>
      <name val="Arial"/>
      <family val="2"/>
      <charset val="162"/>
    </font>
    <font>
      <u/>
      <sz val="10"/>
      <color theme="10"/>
      <name val="Arial"/>
      <family val="2"/>
    </font>
    <font>
      <sz val="10"/>
      <color rgb="FF00B0F0"/>
      <name val="Arial"/>
      <family val="2"/>
      <charset val="162"/>
    </font>
    <font>
      <u/>
      <sz val="10"/>
      <color rgb="FF00B0F0"/>
      <name val="Arial"/>
      <family val="2"/>
      <charset val="162"/>
    </font>
    <font>
      <u/>
      <sz val="10"/>
      <color theme="1" tint="0.499984740745262"/>
      <name val="Arial"/>
      <family val="2"/>
      <charset val="162"/>
    </font>
    <font>
      <b/>
      <sz val="10"/>
      <color theme="1" tint="0.499984740745262"/>
      <name val="Arial"/>
      <family val="2"/>
      <charset val="162"/>
    </font>
    <font>
      <i/>
      <sz val="10"/>
      <color rgb="FFFF0000"/>
      <name val="Arial"/>
      <family val="2"/>
    </font>
    <font>
      <sz val="10"/>
      <color theme="1" tint="0.499984740745262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</font>
    <font>
      <i/>
      <sz val="8"/>
      <color theme="1" tint="0.499984740745262"/>
      <name val="Arial"/>
      <family val="2"/>
    </font>
    <font>
      <b/>
      <sz val="11"/>
      <color rgb="FF00B0F0"/>
      <name val="Arial"/>
      <family val="2"/>
      <charset val="162"/>
    </font>
    <font>
      <b/>
      <sz val="11"/>
      <color rgb="FF00B0F0"/>
      <name val="Arial"/>
      <family val="2"/>
    </font>
    <font>
      <i/>
      <sz val="10"/>
      <color theme="1" tint="0.499984740745262"/>
      <name val="Arial"/>
      <family val="2"/>
    </font>
    <font>
      <sz val="10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1"/>
      <color theme="1"/>
      <name val="Calibri"/>
      <family val="2"/>
      <charset val="178"/>
      <scheme val="minor"/>
    </font>
    <font>
      <b/>
      <sz val="11"/>
      <color indexed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b/>
      <i/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/>
    <xf numFmtId="0" fontId="17" fillId="0" borderId="0" applyNumberFormat="0" applyFill="0" applyBorder="0" applyAlignment="0" applyProtection="0"/>
    <xf numFmtId="168" fontId="30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31" fillId="0" borderId="0"/>
    <xf numFmtId="0" fontId="6" fillId="0" borderId="0"/>
    <xf numFmtId="0" fontId="2" fillId="0" borderId="0"/>
    <xf numFmtId="0" fontId="33" fillId="0" borderId="0"/>
    <xf numFmtId="0" fontId="2" fillId="0" borderId="0"/>
  </cellStyleXfs>
  <cellXfs count="203">
    <xf numFmtId="0" fontId="0" fillId="0" borderId="0" xfId="0"/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49" fontId="11" fillId="0" borderId="12" xfId="0" applyNumberFormat="1" applyFont="1" applyBorder="1"/>
    <xf numFmtId="0" fontId="18" fillId="0" borderId="0" xfId="3" applyFont="1"/>
    <xf numFmtId="0" fontId="15" fillId="0" borderId="0" xfId="3" applyFont="1"/>
    <xf numFmtId="0" fontId="6" fillId="0" borderId="0" xfId="3" applyFont="1"/>
    <xf numFmtId="0" fontId="8" fillId="0" borderId="0" xfId="3" applyFont="1"/>
    <xf numFmtId="49" fontId="11" fillId="0" borderId="0" xfId="3" applyNumberFormat="1" applyFont="1"/>
    <xf numFmtId="0" fontId="12" fillId="0" borderId="1" xfId="3" applyFont="1" applyBorder="1"/>
    <xf numFmtId="49" fontId="11" fillId="0" borderId="1" xfId="3" applyNumberFormat="1" applyFont="1" applyBorder="1"/>
    <xf numFmtId="0" fontId="9" fillId="0" borderId="9" xfId="3" applyFont="1" applyBorder="1"/>
    <xf numFmtId="0" fontId="9" fillId="0" borderId="10" xfId="3" applyFont="1" applyBorder="1"/>
    <xf numFmtId="0" fontId="6" fillId="0" borderId="0" xfId="3" applyFont="1" applyBorder="1"/>
    <xf numFmtId="0" fontId="9" fillId="0" borderId="0" xfId="3" applyFont="1"/>
    <xf numFmtId="49" fontId="13" fillId="0" borderId="0" xfId="3" applyNumberFormat="1" applyFont="1"/>
    <xf numFmtId="0" fontId="8" fillId="0" borderId="1" xfId="3" applyFont="1" applyBorder="1"/>
    <xf numFmtId="0" fontId="9" fillId="0" borderId="0" xfId="3" applyFont="1" applyBorder="1"/>
    <xf numFmtId="49" fontId="13" fillId="0" borderId="0" xfId="3" applyNumberFormat="1" applyFont="1" applyBorder="1"/>
    <xf numFmtId="0" fontId="9" fillId="0" borderId="2" xfId="3" applyFont="1" applyBorder="1"/>
    <xf numFmtId="0" fontId="9" fillId="0" borderId="3" xfId="3" applyFont="1" applyBorder="1"/>
    <xf numFmtId="0" fontId="4" fillId="0" borderId="0" xfId="3" applyFont="1"/>
    <xf numFmtId="49" fontId="14" fillId="0" borderId="0" xfId="3" applyNumberFormat="1" applyFont="1"/>
    <xf numFmtId="0" fontId="6" fillId="0" borderId="1" xfId="3" applyFont="1" applyBorder="1"/>
    <xf numFmtId="0" fontId="4" fillId="0" borderId="9" xfId="3" applyFont="1" applyBorder="1"/>
    <xf numFmtId="0" fontId="4" fillId="0" borderId="10" xfId="3" applyFont="1" applyBorder="1"/>
    <xf numFmtId="0" fontId="4" fillId="0" borderId="11" xfId="3" applyFont="1" applyBorder="1"/>
    <xf numFmtId="0" fontId="4" fillId="0" borderId="0" xfId="3" applyFont="1" applyBorder="1"/>
    <xf numFmtId="49" fontId="14" fillId="0" borderId="0" xfId="3" applyNumberFormat="1" applyFont="1" applyBorder="1"/>
    <xf numFmtId="0" fontId="6" fillId="0" borderId="2" xfId="3" applyFont="1" applyBorder="1"/>
    <xf numFmtId="0" fontId="6" fillId="0" borderId="3" xfId="3" applyFont="1" applyBorder="1"/>
    <xf numFmtId="0" fontId="6" fillId="0" borderId="4" xfId="3" applyFont="1" applyBorder="1"/>
    <xf numFmtId="0" fontId="6" fillId="0" borderId="12" xfId="3" applyFont="1" applyFill="1" applyBorder="1" applyAlignment="1"/>
    <xf numFmtId="49" fontId="15" fillId="0" borderId="12" xfId="3" applyNumberFormat="1" applyFont="1" applyFill="1" applyBorder="1" applyAlignment="1"/>
    <xf numFmtId="0" fontId="15" fillId="0" borderId="0" xfId="3" applyFont="1" applyFill="1" applyAlignment="1"/>
    <xf numFmtId="0" fontId="6" fillId="0" borderId="0" xfId="3" applyFont="1" applyFill="1" applyAlignment="1"/>
    <xf numFmtId="0" fontId="18" fillId="0" borderId="0" xfId="3" applyFont="1" applyFill="1" applyBorder="1" applyAlignment="1"/>
    <xf numFmtId="0" fontId="15" fillId="0" borderId="0" xfId="3" applyFont="1" applyFill="1" applyBorder="1" applyAlignment="1"/>
    <xf numFmtId="0" fontId="6" fillId="0" borderId="0" xfId="3" applyFont="1" applyFill="1" applyBorder="1" applyAlignment="1"/>
    <xf numFmtId="49" fontId="11" fillId="0" borderId="12" xfId="3" applyNumberFormat="1" applyFont="1" applyBorder="1"/>
    <xf numFmtId="0" fontId="4" fillId="0" borderId="12" xfId="3" applyFont="1" applyBorder="1"/>
    <xf numFmtId="49" fontId="14" fillId="0" borderId="12" xfId="3" applyNumberFormat="1" applyFont="1" applyBorder="1"/>
    <xf numFmtId="0" fontId="6" fillId="0" borderId="12" xfId="3" applyFont="1" applyBorder="1"/>
    <xf numFmtId="0" fontId="6" fillId="0" borderId="14" xfId="3" applyFont="1" applyBorder="1"/>
    <xf numFmtId="0" fontId="6" fillId="0" borderId="13" xfId="3" applyFont="1" applyBorder="1"/>
    <xf numFmtId="0" fontId="8" fillId="0" borderId="12" xfId="3" applyFont="1" applyBorder="1"/>
    <xf numFmtId="0" fontId="6" fillId="0" borderId="12" xfId="3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49" fontId="6" fillId="0" borderId="12" xfId="3" applyNumberFormat="1" applyFont="1" applyFill="1" applyBorder="1" applyAlignment="1">
      <alignment wrapText="1"/>
    </xf>
    <xf numFmtId="49" fontId="15" fillId="0" borderId="12" xfId="3" applyNumberFormat="1" applyFont="1" applyBorder="1"/>
    <xf numFmtId="0" fontId="18" fillId="0" borderId="1" xfId="3" applyFont="1" applyBorder="1"/>
    <xf numFmtId="0" fontId="15" fillId="0" borderId="1" xfId="3" applyFont="1" applyBorder="1"/>
    <xf numFmtId="49" fontId="15" fillId="0" borderId="0" xfId="3" applyNumberFormat="1" applyFont="1"/>
    <xf numFmtId="0" fontId="4" fillId="0" borderId="9" xfId="3" applyFont="1" applyBorder="1" applyAlignment="1"/>
    <xf numFmtId="0" fontId="4" fillId="0" borderId="10" xfId="3" applyFont="1" applyBorder="1" applyAlignment="1"/>
    <xf numFmtId="0" fontId="4" fillId="0" borderId="11" xfId="3" applyFont="1" applyBorder="1" applyAlignment="1"/>
    <xf numFmtId="0" fontId="4" fillId="0" borderId="10" xfId="3" applyFont="1" applyFill="1" applyBorder="1" applyAlignment="1"/>
    <xf numFmtId="0" fontId="18" fillId="0" borderId="2" xfId="3" applyFont="1" applyBorder="1"/>
    <xf numFmtId="0" fontId="15" fillId="0" borderId="3" xfId="3" applyFont="1" applyBorder="1"/>
    <xf numFmtId="0" fontId="2" fillId="0" borderId="12" xfId="3" applyFont="1" applyFill="1" applyBorder="1" applyAlignment="1"/>
    <xf numFmtId="0" fontId="18" fillId="0" borderId="13" xfId="3" applyFont="1" applyBorder="1"/>
    <xf numFmtId="0" fontId="15" fillId="0" borderId="12" xfId="3" applyFont="1" applyBorder="1"/>
    <xf numFmtId="0" fontId="7" fillId="0" borderId="12" xfId="3" applyFont="1" applyFill="1" applyBorder="1" applyAlignment="1"/>
    <xf numFmtId="0" fontId="2" fillId="0" borderId="12" xfId="3" applyFont="1" applyFill="1" applyBorder="1"/>
    <xf numFmtId="0" fontId="2" fillId="0" borderId="0" xfId="3" applyFont="1" applyFill="1" applyBorder="1" applyAlignment="1"/>
    <xf numFmtId="0" fontId="2" fillId="0" borderId="0" xfId="3" applyFont="1" applyFill="1" applyBorder="1" applyAlignment="1">
      <alignment wrapText="1"/>
    </xf>
    <xf numFmtId="0" fontId="18" fillId="0" borderId="5" xfId="3" applyFont="1" applyBorder="1"/>
    <xf numFmtId="0" fontId="15" fillId="0" borderId="0" xfId="3" applyFont="1" applyBorder="1"/>
    <xf numFmtId="0" fontId="21" fillId="0" borderId="9" xfId="3" applyFont="1" applyBorder="1"/>
    <xf numFmtId="0" fontId="21" fillId="0" borderId="10" xfId="3" applyFont="1" applyBorder="1"/>
    <xf numFmtId="0" fontId="2" fillId="0" borderId="12" xfId="3" applyFont="1" applyFill="1" applyBorder="1" applyAlignment="1">
      <alignment horizontal="left"/>
    </xf>
    <xf numFmtId="0" fontId="3" fillId="0" borderId="12" xfId="3" applyFont="1" applyFill="1" applyBorder="1" applyAlignment="1">
      <alignment horizontal="left" indent="2"/>
    </xf>
    <xf numFmtId="0" fontId="2" fillId="0" borderId="12" xfId="3" applyFont="1" applyFill="1" applyBorder="1" applyAlignment="1">
      <alignment horizontal="left" indent="2"/>
    </xf>
    <xf numFmtId="0" fontId="2" fillId="0" borderId="19" xfId="3" applyFont="1" applyFill="1" applyBorder="1" applyAlignment="1">
      <alignment horizontal="left" indent="1"/>
    </xf>
    <xf numFmtId="0" fontId="2" fillId="0" borderId="19" xfId="3" applyFont="1" applyFill="1" applyBorder="1" applyAlignment="1"/>
    <xf numFmtId="49" fontId="15" fillId="0" borderId="20" xfId="3" applyNumberFormat="1" applyFont="1" applyFill="1" applyBorder="1" applyAlignment="1"/>
    <xf numFmtId="0" fontId="6" fillId="0" borderId="15" xfId="3" applyFont="1" applyBorder="1"/>
    <xf numFmtId="0" fontId="6" fillId="0" borderId="16" xfId="3" applyFont="1" applyBorder="1"/>
    <xf numFmtId="49" fontId="15" fillId="0" borderId="0" xfId="3" applyNumberFormat="1" applyFont="1" applyBorder="1"/>
    <xf numFmtId="0" fontId="4" fillId="0" borderId="18" xfId="3" applyFont="1" applyBorder="1"/>
    <xf numFmtId="49" fontId="14" fillId="0" borderId="18" xfId="3" applyNumberFormat="1" applyFont="1" applyBorder="1"/>
    <xf numFmtId="0" fontId="6" fillId="0" borderId="17" xfId="3" applyFont="1" applyBorder="1"/>
    <xf numFmtId="0" fontId="6" fillId="0" borderId="18" xfId="3" applyFont="1" applyBorder="1"/>
    <xf numFmtId="0" fontId="2" fillId="0" borderId="1" xfId="3" applyFont="1" applyFill="1" applyBorder="1" applyAlignment="1"/>
    <xf numFmtId="49" fontId="15" fillId="0" borderId="1" xfId="3" applyNumberFormat="1" applyFont="1" applyFill="1" applyBorder="1" applyAlignment="1"/>
    <xf numFmtId="0" fontId="6" fillId="0" borderId="7" xfId="3" applyFont="1" applyBorder="1"/>
    <xf numFmtId="0" fontId="6" fillId="0" borderId="8" xfId="3" applyFont="1" applyBorder="1"/>
    <xf numFmtId="0" fontId="6" fillId="0" borderId="3" xfId="3" applyFont="1" applyBorder="1" applyAlignment="1"/>
    <xf numFmtId="0" fontId="5" fillId="0" borderId="0" xfId="3" applyFont="1" applyFill="1" applyAlignment="1">
      <alignment horizontal="left"/>
    </xf>
    <xf numFmtId="49" fontId="14" fillId="0" borderId="0" xfId="3" applyNumberFormat="1" applyFont="1" applyFill="1" applyAlignment="1">
      <alignment horizontal="left"/>
    </xf>
    <xf numFmtId="0" fontId="2" fillId="0" borderId="12" xfId="3" applyFont="1" applyBorder="1" applyAlignment="1"/>
    <xf numFmtId="49" fontId="15" fillId="0" borderId="0" xfId="3" applyNumberFormat="1" applyFont="1" applyFill="1" applyBorder="1" applyAlignment="1"/>
    <xf numFmtId="0" fontId="18" fillId="0" borderId="7" xfId="3" applyFont="1" applyBorder="1"/>
    <xf numFmtId="0" fontId="10" fillId="0" borderId="0" xfId="3" applyFont="1" applyFill="1" applyAlignment="1">
      <alignment horizontal="left"/>
    </xf>
    <xf numFmtId="0" fontId="4" fillId="0" borderId="2" xfId="3" applyFont="1" applyBorder="1"/>
    <xf numFmtId="0" fontId="4" fillId="0" borderId="3" xfId="3" applyFont="1" applyBorder="1"/>
    <xf numFmtId="0" fontId="4" fillId="0" borderId="13" xfId="3" applyFont="1" applyBorder="1"/>
    <xf numFmtId="0" fontId="3" fillId="0" borderId="12" xfId="3" applyFont="1" applyFill="1" applyBorder="1" applyAlignment="1">
      <alignment horizontal="left"/>
    </xf>
    <xf numFmtId="49" fontId="15" fillId="0" borderId="12" xfId="3" applyNumberFormat="1" applyFont="1" applyFill="1" applyBorder="1" applyAlignment="1">
      <alignment horizontal="left"/>
    </xf>
    <xf numFmtId="49" fontId="16" fillId="0" borderId="12" xfId="3" applyNumberFormat="1" applyFont="1" applyFill="1" applyBorder="1" applyAlignment="1">
      <alignment horizontal="left"/>
    </xf>
    <xf numFmtId="0" fontId="4" fillId="0" borderId="12" xfId="3" applyFont="1" applyFill="1" applyBorder="1" applyAlignment="1">
      <alignment horizontal="left"/>
    </xf>
    <xf numFmtId="49" fontId="14" fillId="0" borderId="12" xfId="3" applyNumberFormat="1" applyFont="1" applyFill="1" applyBorder="1" applyAlignment="1">
      <alignment horizontal="left"/>
    </xf>
    <xf numFmtId="0" fontId="7" fillId="0" borderId="12" xfId="3" applyFont="1" applyFill="1" applyBorder="1" applyAlignment="1">
      <alignment horizontal="left"/>
    </xf>
    <xf numFmtId="0" fontId="3" fillId="0" borderId="12" xfId="3" applyFont="1" applyFill="1" applyBorder="1" applyAlignment="1"/>
    <xf numFmtId="49" fontId="15" fillId="0" borderId="12" xfId="3" applyNumberFormat="1" applyFont="1" applyFill="1" applyBorder="1"/>
    <xf numFmtId="0" fontId="2" fillId="0" borderId="1" xfId="3" applyFont="1" applyFill="1" applyBorder="1"/>
    <xf numFmtId="0" fontId="4" fillId="0" borderId="0" xfId="3" applyFont="1" applyFill="1" applyAlignment="1">
      <alignment horizontal="left"/>
    </xf>
    <xf numFmtId="0" fontId="10" fillId="0" borderId="1" xfId="3" applyFont="1" applyFill="1" applyBorder="1" applyAlignment="1">
      <alignment horizontal="left"/>
    </xf>
    <xf numFmtId="0" fontId="2" fillId="0" borderId="12" xfId="3" applyFont="1" applyFill="1" applyBorder="1" applyAlignment="1">
      <alignment wrapText="1"/>
    </xf>
    <xf numFmtId="0" fontId="2" fillId="0" borderId="0" xfId="3" applyFont="1" applyFill="1"/>
    <xf numFmtId="49" fontId="15" fillId="0" borderId="0" xfId="3" applyNumberFormat="1" applyFont="1" applyFill="1" applyAlignment="1"/>
    <xf numFmtId="0" fontId="18" fillId="0" borderId="0" xfId="3" applyFont="1" applyBorder="1"/>
    <xf numFmtId="0" fontId="4" fillId="0" borderId="7" xfId="3" applyFont="1" applyBorder="1" applyAlignment="1"/>
    <xf numFmtId="0" fontId="4" fillId="0" borderId="1" xfId="3" applyFont="1" applyBorder="1" applyAlignment="1"/>
    <xf numFmtId="0" fontId="4" fillId="0" borderId="8" xfId="3" applyFont="1" applyBorder="1" applyAlignment="1"/>
    <xf numFmtId="0" fontId="4" fillId="0" borderId="1" xfId="3" applyFont="1" applyFill="1" applyBorder="1" applyAlignment="1"/>
    <xf numFmtId="0" fontId="22" fillId="0" borderId="0" xfId="3" applyFont="1"/>
    <xf numFmtId="0" fontId="3" fillId="0" borderId="12" xfId="3" applyFont="1" applyFill="1" applyBorder="1" applyAlignment="1">
      <alignment wrapText="1"/>
    </xf>
    <xf numFmtId="49" fontId="16" fillId="0" borderId="12" xfId="3" applyNumberFormat="1" applyFont="1" applyFill="1" applyBorder="1" applyAlignment="1">
      <alignment wrapText="1"/>
    </xf>
    <xf numFmtId="0" fontId="2" fillId="0" borderId="1" xfId="3" applyFont="1" applyFill="1" applyBorder="1" applyAlignment="1">
      <alignment wrapText="1"/>
    </xf>
    <xf numFmtId="0" fontId="23" fillId="0" borderId="2" xfId="3" applyFont="1" applyBorder="1"/>
    <xf numFmtId="0" fontId="23" fillId="0" borderId="3" xfId="3" applyFont="1" applyBorder="1"/>
    <xf numFmtId="0" fontId="23" fillId="0" borderId="13" xfId="3" applyFont="1" applyBorder="1"/>
    <xf numFmtId="0" fontId="23" fillId="0" borderId="12" xfId="3" applyFont="1" applyBorder="1"/>
    <xf numFmtId="0" fontId="3" fillId="0" borderId="12" xfId="3" applyFont="1" applyFill="1" applyBorder="1" applyAlignment="1">
      <alignment horizontal="left" indent="1"/>
    </xf>
    <xf numFmtId="49" fontId="16" fillId="0" borderId="12" xfId="3" applyNumberFormat="1" applyFont="1" applyFill="1" applyBorder="1" applyAlignment="1">
      <alignment horizontal="left" indent="1"/>
    </xf>
    <xf numFmtId="0" fontId="23" fillId="0" borderId="7" xfId="3" applyFont="1" applyBorder="1"/>
    <xf numFmtId="0" fontId="23" fillId="0" borderId="1" xfId="3" applyFont="1" applyBorder="1"/>
    <xf numFmtId="0" fontId="18" fillId="0" borderId="12" xfId="3" applyFont="1" applyBorder="1"/>
    <xf numFmtId="0" fontId="3" fillId="0" borderId="12" xfId="3" applyFont="1" applyFill="1" applyBorder="1"/>
    <xf numFmtId="0" fontId="3" fillId="0" borderId="12" xfId="3" applyFont="1" applyFill="1" applyBorder="1" applyAlignment="1">
      <alignment horizontal="left" wrapText="1" indent="1"/>
    </xf>
    <xf numFmtId="49" fontId="16" fillId="0" borderId="12" xfId="3" applyNumberFormat="1" applyFont="1" applyFill="1" applyBorder="1" applyAlignment="1">
      <alignment horizontal="left" wrapText="1" indent="1"/>
    </xf>
    <xf numFmtId="49" fontId="11" fillId="0" borderId="12" xfId="3" applyNumberFormat="1" applyFont="1" applyFill="1" applyBorder="1" applyAlignment="1"/>
    <xf numFmtId="0" fontId="7" fillId="0" borderId="1" xfId="3" applyFont="1" applyFill="1" applyBorder="1" applyAlignment="1">
      <alignment horizontal="left"/>
    </xf>
    <xf numFmtId="49" fontId="11" fillId="0" borderId="8" xfId="3" applyNumberFormat="1" applyFont="1" applyFill="1" applyBorder="1" applyAlignment="1"/>
    <xf numFmtId="49" fontId="24" fillId="0" borderId="12" xfId="3" applyNumberFormat="1" applyFont="1" applyBorder="1"/>
    <xf numFmtId="0" fontId="7" fillId="0" borderId="12" xfId="3" applyFont="1" applyFill="1" applyBorder="1" applyAlignment="1">
      <alignment horizontal="left" indent="1"/>
    </xf>
    <xf numFmtId="49" fontId="11" fillId="0" borderId="8" xfId="3" applyNumberFormat="1" applyFont="1" applyBorder="1"/>
    <xf numFmtId="0" fontId="6" fillId="0" borderId="1" xfId="3" applyFont="1" applyFill="1" applyBorder="1" applyAlignment="1">
      <alignment wrapText="1"/>
    </xf>
    <xf numFmtId="165" fontId="8" fillId="0" borderId="13" xfId="3" applyNumberFormat="1" applyFont="1" applyBorder="1"/>
    <xf numFmtId="165" fontId="8" fillId="0" borderId="12" xfId="3" applyNumberFormat="1" applyFont="1" applyBorder="1"/>
    <xf numFmtId="2" fontId="8" fillId="0" borderId="7" xfId="3" applyNumberFormat="1" applyFont="1" applyBorder="1"/>
    <xf numFmtId="2" fontId="8" fillId="0" borderId="1" xfId="3" applyNumberFormat="1" applyFont="1" applyBorder="1"/>
    <xf numFmtId="165" fontId="6" fillId="0" borderId="7" xfId="3" applyNumberFormat="1" applyFont="1" applyBorder="1"/>
    <xf numFmtId="165" fontId="6" fillId="0" borderId="1" xfId="3" applyNumberFormat="1" applyFont="1" applyBorder="1"/>
    <xf numFmtId="3" fontId="6" fillId="0" borderId="13" xfId="3" applyNumberFormat="1" applyFont="1" applyFill="1" applyBorder="1" applyAlignment="1"/>
    <xf numFmtId="3" fontId="6" fillId="0" borderId="12" xfId="3" applyNumberFormat="1" applyFont="1" applyFill="1" applyBorder="1" applyAlignment="1"/>
    <xf numFmtId="3" fontId="6" fillId="0" borderId="13" xfId="3" applyNumberFormat="1" applyFont="1" applyBorder="1"/>
    <xf numFmtId="3" fontId="6" fillId="0" borderId="2" xfId="3" applyNumberFormat="1" applyFont="1" applyBorder="1"/>
    <xf numFmtId="3" fontId="6" fillId="0" borderId="3" xfId="3" applyNumberFormat="1" applyFont="1" applyBorder="1"/>
    <xf numFmtId="3" fontId="6" fillId="0" borderId="12" xfId="3" applyNumberFormat="1" applyFont="1" applyBorder="1"/>
    <xf numFmtId="3" fontId="6" fillId="0" borderId="14" xfId="3" applyNumberFormat="1" applyFont="1" applyBorder="1"/>
    <xf numFmtId="3" fontId="6" fillId="0" borderId="7" xfId="3" applyNumberFormat="1" applyFont="1" applyBorder="1"/>
    <xf numFmtId="3" fontId="6" fillId="0" borderId="1" xfId="3" applyNumberFormat="1" applyFont="1" applyBorder="1"/>
    <xf numFmtId="3" fontId="18" fillId="0" borderId="13" xfId="3" applyNumberFormat="1" applyFont="1" applyBorder="1"/>
    <xf numFmtId="3" fontId="15" fillId="0" borderId="12" xfId="3" applyNumberFormat="1" applyFont="1" applyBorder="1"/>
    <xf numFmtId="3" fontId="6" fillId="0" borderId="5" xfId="3" applyNumberFormat="1" applyFont="1" applyBorder="1"/>
    <xf numFmtId="3" fontId="6" fillId="0" borderId="0" xfId="3" applyNumberFormat="1" applyFont="1" applyBorder="1"/>
    <xf numFmtId="3" fontId="6" fillId="0" borderId="6" xfId="3" applyNumberFormat="1" applyFont="1" applyBorder="1"/>
    <xf numFmtId="3" fontId="18" fillId="0" borderId="5" xfId="3" applyNumberFormat="1" applyFont="1" applyBorder="1"/>
    <xf numFmtId="3" fontId="15" fillId="0" borderId="0" xfId="3" applyNumberFormat="1" applyFont="1" applyBorder="1"/>
    <xf numFmtId="0" fontId="22" fillId="0" borderId="9" xfId="3" applyFont="1" applyBorder="1" applyAlignment="1"/>
    <xf numFmtId="0" fontId="22" fillId="0" borderId="10" xfId="3" applyFont="1" applyBorder="1" applyAlignment="1"/>
    <xf numFmtId="3" fontId="6" fillId="0" borderId="21" xfId="3" applyNumberFormat="1" applyFont="1" applyBorder="1"/>
    <xf numFmtId="3" fontId="6" fillId="0" borderId="22" xfId="3" applyNumberFormat="1" applyFont="1" applyBorder="1"/>
    <xf numFmtId="0" fontId="1" fillId="0" borderId="0" xfId="0" applyFont="1"/>
    <xf numFmtId="0" fontId="20" fillId="0" borderId="0" xfId="1" applyFont="1" applyBorder="1" applyAlignment="1">
      <alignment horizontal="center"/>
    </xf>
    <xf numFmtId="0" fontId="32" fillId="0" borderId="13" xfId="3" applyFont="1" applyBorder="1"/>
    <xf numFmtId="3" fontId="32" fillId="0" borderId="13" xfId="3" applyNumberFormat="1" applyFont="1" applyBorder="1"/>
    <xf numFmtId="0" fontId="38" fillId="0" borderId="12" xfId="3" applyFont="1" applyBorder="1"/>
    <xf numFmtId="0" fontId="38" fillId="0" borderId="10" xfId="3" applyFont="1" applyBorder="1" applyAlignment="1"/>
    <xf numFmtId="0" fontId="1" fillId="0" borderId="0" xfId="3" applyFont="1" applyAlignment="1">
      <alignment horizontal="left" vertical="top"/>
    </xf>
    <xf numFmtId="3" fontId="8" fillId="0" borderId="13" xfId="3" applyNumberFormat="1" applyFont="1" applyBorder="1"/>
    <xf numFmtId="3" fontId="8" fillId="0" borderId="12" xfId="3" applyNumberFormat="1" applyFont="1" applyBorder="1"/>
    <xf numFmtId="4" fontId="8" fillId="0" borderId="2" xfId="3" applyNumberFormat="1" applyFont="1" applyBorder="1"/>
    <xf numFmtId="4" fontId="8" fillId="0" borderId="3" xfId="3" applyNumberFormat="1" applyFont="1" applyBorder="1"/>
    <xf numFmtId="0" fontId="1" fillId="0" borderId="3" xfId="0" applyFont="1" applyBorder="1" applyAlignment="1">
      <alignment horizontal="left"/>
    </xf>
    <xf numFmtId="0" fontId="10" fillId="4" borderId="0" xfId="3" applyFont="1" applyFill="1" applyBorder="1" applyAlignment="1">
      <alignment horizontal="center"/>
    </xf>
    <xf numFmtId="0" fontId="34" fillId="2" borderId="0" xfId="3" applyFont="1" applyFill="1" applyBorder="1" applyAlignment="1">
      <alignment horizontal="center"/>
    </xf>
    <xf numFmtId="0" fontId="27" fillId="0" borderId="3" xfId="3" applyFont="1" applyBorder="1" applyAlignment="1">
      <alignment horizontal="left"/>
    </xf>
    <xf numFmtId="0" fontId="25" fillId="3" borderId="0" xfId="3" applyFont="1" applyFill="1" applyAlignment="1">
      <alignment horizontal="right"/>
    </xf>
    <xf numFmtId="0" fontId="27" fillId="0" borderId="0" xfId="3" applyFont="1" applyAlignment="1">
      <alignment horizontal="left"/>
    </xf>
    <xf numFmtId="0" fontId="25" fillId="3" borderId="1" xfId="3" applyFont="1" applyFill="1" applyBorder="1" applyAlignment="1">
      <alignment horizontal="right"/>
    </xf>
    <xf numFmtId="0" fontId="6" fillId="0" borderId="3" xfId="3" applyFont="1" applyBorder="1" applyAlignment="1">
      <alignment horizontal="center"/>
    </xf>
    <xf numFmtId="0" fontId="28" fillId="0" borderId="0" xfId="3" applyFont="1" applyFill="1" applyAlignment="1">
      <alignment horizontal="left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26" fillId="0" borderId="1" xfId="3" applyFont="1" applyBorder="1" applyAlignment="1">
      <alignment horizontal="center"/>
    </xf>
    <xf numFmtId="0" fontId="22" fillId="0" borderId="9" xfId="3" applyFont="1" applyBorder="1" applyAlignment="1">
      <alignment horizontal="center"/>
    </xf>
    <xf numFmtId="0" fontId="22" fillId="0" borderId="10" xfId="3" applyFont="1" applyBorder="1" applyAlignment="1">
      <alignment horizontal="center"/>
    </xf>
    <xf numFmtId="0" fontId="22" fillId="0" borderId="11" xfId="3" applyFont="1" applyBorder="1" applyAlignment="1">
      <alignment horizontal="center"/>
    </xf>
    <xf numFmtId="0" fontId="29" fillId="0" borderId="9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9" xfId="3" applyFont="1" applyFill="1" applyBorder="1" applyAlignment="1">
      <alignment horizontal="center"/>
    </xf>
    <xf numFmtId="0" fontId="4" fillId="0" borderId="10" xfId="3" applyFont="1" applyFill="1" applyBorder="1" applyAlignment="1">
      <alignment horizontal="center"/>
    </xf>
    <xf numFmtId="0" fontId="38" fillId="0" borderId="9" xfId="3" applyFont="1" applyBorder="1" applyAlignment="1">
      <alignment horizontal="center"/>
    </xf>
    <xf numFmtId="0" fontId="38" fillId="0" borderId="10" xfId="3" applyFont="1" applyBorder="1" applyAlignment="1">
      <alignment horizontal="center"/>
    </xf>
    <xf numFmtId="0" fontId="38" fillId="0" borderId="11" xfId="3" applyFont="1" applyBorder="1" applyAlignment="1">
      <alignment horizontal="center"/>
    </xf>
  </cellXfs>
  <cellStyles count="10">
    <cellStyle name="Comma 2" xfId="2"/>
    <cellStyle name="Comma 3" xfId="4"/>
    <cellStyle name="Hyperlink" xfId="1" builtinId="8"/>
    <cellStyle name="Normal" xfId="0" builtinId="0"/>
    <cellStyle name="Normal 2" xfId="3"/>
    <cellStyle name="Normal 2 2" xfId="5"/>
    <cellStyle name="Normal 3" xfId="6"/>
    <cellStyle name="Normal 3 2" xfId="9"/>
    <cellStyle name="Normal 4" xfId="8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17"/>
  <sheetViews>
    <sheetView showGridLines="0" tabSelected="1" zoomScale="80" zoomScaleNormal="80" workbookViewId="0">
      <selection activeCell="K27" sqref="K27"/>
    </sheetView>
  </sheetViews>
  <sheetFormatPr defaultRowHeight="12.75"/>
  <cols>
    <col min="1" max="2" width="2.7109375" style="6" customWidth="1"/>
    <col min="3" max="3" width="43.85546875" style="6" customWidth="1"/>
    <col min="4" max="4" width="22.42578125" style="52" customWidth="1"/>
    <col min="5" max="9" width="12.7109375" style="6" customWidth="1"/>
    <col min="10" max="10" width="12.7109375" style="4" customWidth="1"/>
    <col min="11" max="11" width="12.7109375" style="5" customWidth="1"/>
    <col min="12" max="14" width="12.7109375" style="6" customWidth="1"/>
    <col min="15" max="257" width="9.140625" style="6"/>
    <col min="258" max="258" width="2.7109375" style="6" customWidth="1"/>
    <col min="259" max="259" width="43.85546875" style="6" customWidth="1"/>
    <col min="260" max="260" width="20.42578125" style="6" customWidth="1"/>
    <col min="261" max="266" width="9.42578125" style="6" customWidth="1"/>
    <col min="267" max="269" width="8.5703125" style="6" customWidth="1"/>
    <col min="270" max="270" width="9.42578125" style="6" customWidth="1"/>
    <col min="271" max="513" width="9.140625" style="6"/>
    <col min="514" max="514" width="2.7109375" style="6" customWidth="1"/>
    <col min="515" max="515" width="43.85546875" style="6" customWidth="1"/>
    <col min="516" max="516" width="20.42578125" style="6" customWidth="1"/>
    <col min="517" max="522" width="9.42578125" style="6" customWidth="1"/>
    <col min="523" max="525" width="8.5703125" style="6" customWidth="1"/>
    <col min="526" max="526" width="9.42578125" style="6" customWidth="1"/>
    <col min="527" max="769" width="9.140625" style="6"/>
    <col min="770" max="770" width="2.7109375" style="6" customWidth="1"/>
    <col min="771" max="771" width="43.85546875" style="6" customWidth="1"/>
    <col min="772" max="772" width="20.42578125" style="6" customWidth="1"/>
    <col min="773" max="778" width="9.42578125" style="6" customWidth="1"/>
    <col min="779" max="781" width="8.5703125" style="6" customWidth="1"/>
    <col min="782" max="782" width="9.42578125" style="6" customWidth="1"/>
    <col min="783" max="1025" width="9.140625" style="6"/>
    <col min="1026" max="1026" width="2.7109375" style="6" customWidth="1"/>
    <col min="1027" max="1027" width="43.85546875" style="6" customWidth="1"/>
    <col min="1028" max="1028" width="20.42578125" style="6" customWidth="1"/>
    <col min="1029" max="1034" width="9.42578125" style="6" customWidth="1"/>
    <col min="1035" max="1037" width="8.5703125" style="6" customWidth="1"/>
    <col min="1038" max="1038" width="9.42578125" style="6" customWidth="1"/>
    <col min="1039" max="1281" width="9.140625" style="6"/>
    <col min="1282" max="1282" width="2.7109375" style="6" customWidth="1"/>
    <col min="1283" max="1283" width="43.85546875" style="6" customWidth="1"/>
    <col min="1284" max="1284" width="20.42578125" style="6" customWidth="1"/>
    <col min="1285" max="1290" width="9.42578125" style="6" customWidth="1"/>
    <col min="1291" max="1293" width="8.5703125" style="6" customWidth="1"/>
    <col min="1294" max="1294" width="9.42578125" style="6" customWidth="1"/>
    <col min="1295" max="1537" width="9.140625" style="6"/>
    <col min="1538" max="1538" width="2.7109375" style="6" customWidth="1"/>
    <col min="1539" max="1539" width="43.85546875" style="6" customWidth="1"/>
    <col min="1540" max="1540" width="20.42578125" style="6" customWidth="1"/>
    <col min="1541" max="1546" width="9.42578125" style="6" customWidth="1"/>
    <col min="1547" max="1549" width="8.5703125" style="6" customWidth="1"/>
    <col min="1550" max="1550" width="9.42578125" style="6" customWidth="1"/>
    <col min="1551" max="1793" width="9.140625" style="6"/>
    <col min="1794" max="1794" width="2.7109375" style="6" customWidth="1"/>
    <col min="1795" max="1795" width="43.85546875" style="6" customWidth="1"/>
    <col min="1796" max="1796" width="20.42578125" style="6" customWidth="1"/>
    <col min="1797" max="1802" width="9.42578125" style="6" customWidth="1"/>
    <col min="1803" max="1805" width="8.5703125" style="6" customWidth="1"/>
    <col min="1806" max="1806" width="9.42578125" style="6" customWidth="1"/>
    <col min="1807" max="2049" width="9.140625" style="6"/>
    <col min="2050" max="2050" width="2.7109375" style="6" customWidth="1"/>
    <col min="2051" max="2051" width="43.85546875" style="6" customWidth="1"/>
    <col min="2052" max="2052" width="20.42578125" style="6" customWidth="1"/>
    <col min="2053" max="2058" width="9.42578125" style="6" customWidth="1"/>
    <col min="2059" max="2061" width="8.5703125" style="6" customWidth="1"/>
    <col min="2062" max="2062" width="9.42578125" style="6" customWidth="1"/>
    <col min="2063" max="2305" width="9.140625" style="6"/>
    <col min="2306" max="2306" width="2.7109375" style="6" customWidth="1"/>
    <col min="2307" max="2307" width="43.85546875" style="6" customWidth="1"/>
    <col min="2308" max="2308" width="20.42578125" style="6" customWidth="1"/>
    <col min="2309" max="2314" width="9.42578125" style="6" customWidth="1"/>
    <col min="2315" max="2317" width="8.5703125" style="6" customWidth="1"/>
    <col min="2318" max="2318" width="9.42578125" style="6" customWidth="1"/>
    <col min="2319" max="2561" width="9.140625" style="6"/>
    <col min="2562" max="2562" width="2.7109375" style="6" customWidth="1"/>
    <col min="2563" max="2563" width="43.85546875" style="6" customWidth="1"/>
    <col min="2564" max="2564" width="20.42578125" style="6" customWidth="1"/>
    <col min="2565" max="2570" width="9.42578125" style="6" customWidth="1"/>
    <col min="2571" max="2573" width="8.5703125" style="6" customWidth="1"/>
    <col min="2574" max="2574" width="9.42578125" style="6" customWidth="1"/>
    <col min="2575" max="2817" width="9.140625" style="6"/>
    <col min="2818" max="2818" width="2.7109375" style="6" customWidth="1"/>
    <col min="2819" max="2819" width="43.85546875" style="6" customWidth="1"/>
    <col min="2820" max="2820" width="20.42578125" style="6" customWidth="1"/>
    <col min="2821" max="2826" width="9.42578125" style="6" customWidth="1"/>
    <col min="2827" max="2829" width="8.5703125" style="6" customWidth="1"/>
    <col min="2830" max="2830" width="9.42578125" style="6" customWidth="1"/>
    <col min="2831" max="3073" width="9.140625" style="6"/>
    <col min="3074" max="3074" width="2.7109375" style="6" customWidth="1"/>
    <col min="3075" max="3075" width="43.85546875" style="6" customWidth="1"/>
    <col min="3076" max="3076" width="20.42578125" style="6" customWidth="1"/>
    <col min="3077" max="3082" width="9.42578125" style="6" customWidth="1"/>
    <col min="3083" max="3085" width="8.5703125" style="6" customWidth="1"/>
    <col min="3086" max="3086" width="9.42578125" style="6" customWidth="1"/>
    <col min="3087" max="3329" width="9.140625" style="6"/>
    <col min="3330" max="3330" width="2.7109375" style="6" customWidth="1"/>
    <col min="3331" max="3331" width="43.85546875" style="6" customWidth="1"/>
    <col min="3332" max="3332" width="20.42578125" style="6" customWidth="1"/>
    <col min="3333" max="3338" width="9.42578125" style="6" customWidth="1"/>
    <col min="3339" max="3341" width="8.5703125" style="6" customWidth="1"/>
    <col min="3342" max="3342" width="9.42578125" style="6" customWidth="1"/>
    <col min="3343" max="3585" width="9.140625" style="6"/>
    <col min="3586" max="3586" width="2.7109375" style="6" customWidth="1"/>
    <col min="3587" max="3587" width="43.85546875" style="6" customWidth="1"/>
    <col min="3588" max="3588" width="20.42578125" style="6" customWidth="1"/>
    <col min="3589" max="3594" width="9.42578125" style="6" customWidth="1"/>
    <col min="3595" max="3597" width="8.5703125" style="6" customWidth="1"/>
    <col min="3598" max="3598" width="9.42578125" style="6" customWidth="1"/>
    <col min="3599" max="3841" width="9.140625" style="6"/>
    <col min="3842" max="3842" width="2.7109375" style="6" customWidth="1"/>
    <col min="3843" max="3843" width="43.85546875" style="6" customWidth="1"/>
    <col min="3844" max="3844" width="20.42578125" style="6" customWidth="1"/>
    <col min="3845" max="3850" width="9.42578125" style="6" customWidth="1"/>
    <col min="3851" max="3853" width="8.5703125" style="6" customWidth="1"/>
    <col min="3854" max="3854" width="9.42578125" style="6" customWidth="1"/>
    <col min="3855" max="4097" width="9.140625" style="6"/>
    <col min="4098" max="4098" width="2.7109375" style="6" customWidth="1"/>
    <col min="4099" max="4099" width="43.85546875" style="6" customWidth="1"/>
    <col min="4100" max="4100" width="20.42578125" style="6" customWidth="1"/>
    <col min="4101" max="4106" width="9.42578125" style="6" customWidth="1"/>
    <col min="4107" max="4109" width="8.5703125" style="6" customWidth="1"/>
    <col min="4110" max="4110" width="9.42578125" style="6" customWidth="1"/>
    <col min="4111" max="4353" width="9.140625" style="6"/>
    <col min="4354" max="4354" width="2.7109375" style="6" customWidth="1"/>
    <col min="4355" max="4355" width="43.85546875" style="6" customWidth="1"/>
    <col min="4356" max="4356" width="20.42578125" style="6" customWidth="1"/>
    <col min="4357" max="4362" width="9.42578125" style="6" customWidth="1"/>
    <col min="4363" max="4365" width="8.5703125" style="6" customWidth="1"/>
    <col min="4366" max="4366" width="9.42578125" style="6" customWidth="1"/>
    <col min="4367" max="4609" width="9.140625" style="6"/>
    <col min="4610" max="4610" width="2.7109375" style="6" customWidth="1"/>
    <col min="4611" max="4611" width="43.85546875" style="6" customWidth="1"/>
    <col min="4612" max="4612" width="20.42578125" style="6" customWidth="1"/>
    <col min="4613" max="4618" width="9.42578125" style="6" customWidth="1"/>
    <col min="4619" max="4621" width="8.5703125" style="6" customWidth="1"/>
    <col min="4622" max="4622" width="9.42578125" style="6" customWidth="1"/>
    <col min="4623" max="4865" width="9.140625" style="6"/>
    <col min="4866" max="4866" width="2.7109375" style="6" customWidth="1"/>
    <col min="4867" max="4867" width="43.85546875" style="6" customWidth="1"/>
    <col min="4868" max="4868" width="20.42578125" style="6" customWidth="1"/>
    <col min="4869" max="4874" width="9.42578125" style="6" customWidth="1"/>
    <col min="4875" max="4877" width="8.5703125" style="6" customWidth="1"/>
    <col min="4878" max="4878" width="9.42578125" style="6" customWidth="1"/>
    <col min="4879" max="5121" width="9.140625" style="6"/>
    <col min="5122" max="5122" width="2.7109375" style="6" customWidth="1"/>
    <col min="5123" max="5123" width="43.85546875" style="6" customWidth="1"/>
    <col min="5124" max="5124" width="20.42578125" style="6" customWidth="1"/>
    <col min="5125" max="5130" width="9.42578125" style="6" customWidth="1"/>
    <col min="5131" max="5133" width="8.5703125" style="6" customWidth="1"/>
    <col min="5134" max="5134" width="9.42578125" style="6" customWidth="1"/>
    <col min="5135" max="5377" width="9.140625" style="6"/>
    <col min="5378" max="5378" width="2.7109375" style="6" customWidth="1"/>
    <col min="5379" max="5379" width="43.85546875" style="6" customWidth="1"/>
    <col min="5380" max="5380" width="20.42578125" style="6" customWidth="1"/>
    <col min="5381" max="5386" width="9.42578125" style="6" customWidth="1"/>
    <col min="5387" max="5389" width="8.5703125" style="6" customWidth="1"/>
    <col min="5390" max="5390" width="9.42578125" style="6" customWidth="1"/>
    <col min="5391" max="5633" width="9.140625" style="6"/>
    <col min="5634" max="5634" width="2.7109375" style="6" customWidth="1"/>
    <col min="5635" max="5635" width="43.85546875" style="6" customWidth="1"/>
    <col min="5636" max="5636" width="20.42578125" style="6" customWidth="1"/>
    <col min="5637" max="5642" width="9.42578125" style="6" customWidth="1"/>
    <col min="5643" max="5645" width="8.5703125" style="6" customWidth="1"/>
    <col min="5646" max="5646" width="9.42578125" style="6" customWidth="1"/>
    <col min="5647" max="5889" width="9.140625" style="6"/>
    <col min="5890" max="5890" width="2.7109375" style="6" customWidth="1"/>
    <col min="5891" max="5891" width="43.85546875" style="6" customWidth="1"/>
    <col min="5892" max="5892" width="20.42578125" style="6" customWidth="1"/>
    <col min="5893" max="5898" width="9.42578125" style="6" customWidth="1"/>
    <col min="5899" max="5901" width="8.5703125" style="6" customWidth="1"/>
    <col min="5902" max="5902" width="9.42578125" style="6" customWidth="1"/>
    <col min="5903" max="6145" width="9.140625" style="6"/>
    <col min="6146" max="6146" width="2.7109375" style="6" customWidth="1"/>
    <col min="6147" max="6147" width="43.85546875" style="6" customWidth="1"/>
    <col min="6148" max="6148" width="20.42578125" style="6" customWidth="1"/>
    <col min="6149" max="6154" width="9.42578125" style="6" customWidth="1"/>
    <col min="6155" max="6157" width="8.5703125" style="6" customWidth="1"/>
    <col min="6158" max="6158" width="9.42578125" style="6" customWidth="1"/>
    <col min="6159" max="6401" width="9.140625" style="6"/>
    <col min="6402" max="6402" width="2.7109375" style="6" customWidth="1"/>
    <col min="6403" max="6403" width="43.85546875" style="6" customWidth="1"/>
    <col min="6404" max="6404" width="20.42578125" style="6" customWidth="1"/>
    <col min="6405" max="6410" width="9.42578125" style="6" customWidth="1"/>
    <col min="6411" max="6413" width="8.5703125" style="6" customWidth="1"/>
    <col min="6414" max="6414" width="9.42578125" style="6" customWidth="1"/>
    <col min="6415" max="6657" width="9.140625" style="6"/>
    <col min="6658" max="6658" width="2.7109375" style="6" customWidth="1"/>
    <col min="6659" max="6659" width="43.85546875" style="6" customWidth="1"/>
    <col min="6660" max="6660" width="20.42578125" style="6" customWidth="1"/>
    <col min="6661" max="6666" width="9.42578125" style="6" customWidth="1"/>
    <col min="6667" max="6669" width="8.5703125" style="6" customWidth="1"/>
    <col min="6670" max="6670" width="9.42578125" style="6" customWidth="1"/>
    <col min="6671" max="6913" width="9.140625" style="6"/>
    <col min="6914" max="6914" width="2.7109375" style="6" customWidth="1"/>
    <col min="6915" max="6915" width="43.85546875" style="6" customWidth="1"/>
    <col min="6916" max="6916" width="20.42578125" style="6" customWidth="1"/>
    <col min="6917" max="6922" width="9.42578125" style="6" customWidth="1"/>
    <col min="6923" max="6925" width="8.5703125" style="6" customWidth="1"/>
    <col min="6926" max="6926" width="9.42578125" style="6" customWidth="1"/>
    <col min="6927" max="7169" width="9.140625" style="6"/>
    <col min="7170" max="7170" width="2.7109375" style="6" customWidth="1"/>
    <col min="7171" max="7171" width="43.85546875" style="6" customWidth="1"/>
    <col min="7172" max="7172" width="20.42578125" style="6" customWidth="1"/>
    <col min="7173" max="7178" width="9.42578125" style="6" customWidth="1"/>
    <col min="7179" max="7181" width="8.5703125" style="6" customWidth="1"/>
    <col min="7182" max="7182" width="9.42578125" style="6" customWidth="1"/>
    <col min="7183" max="7425" width="9.140625" style="6"/>
    <col min="7426" max="7426" width="2.7109375" style="6" customWidth="1"/>
    <col min="7427" max="7427" width="43.85546875" style="6" customWidth="1"/>
    <col min="7428" max="7428" width="20.42578125" style="6" customWidth="1"/>
    <col min="7429" max="7434" width="9.42578125" style="6" customWidth="1"/>
    <col min="7435" max="7437" width="8.5703125" style="6" customWidth="1"/>
    <col min="7438" max="7438" width="9.42578125" style="6" customWidth="1"/>
    <col min="7439" max="7681" width="9.140625" style="6"/>
    <col min="7682" max="7682" width="2.7109375" style="6" customWidth="1"/>
    <col min="7683" max="7683" width="43.85546875" style="6" customWidth="1"/>
    <col min="7684" max="7684" width="20.42578125" style="6" customWidth="1"/>
    <col min="7685" max="7690" width="9.42578125" style="6" customWidth="1"/>
    <col min="7691" max="7693" width="8.5703125" style="6" customWidth="1"/>
    <col min="7694" max="7694" width="9.42578125" style="6" customWidth="1"/>
    <col min="7695" max="7937" width="9.140625" style="6"/>
    <col min="7938" max="7938" width="2.7109375" style="6" customWidth="1"/>
    <col min="7939" max="7939" width="43.85546875" style="6" customWidth="1"/>
    <col min="7940" max="7940" width="20.42578125" style="6" customWidth="1"/>
    <col min="7941" max="7946" width="9.42578125" style="6" customWidth="1"/>
    <col min="7947" max="7949" width="8.5703125" style="6" customWidth="1"/>
    <col min="7950" max="7950" width="9.42578125" style="6" customWidth="1"/>
    <col min="7951" max="8193" width="9.140625" style="6"/>
    <col min="8194" max="8194" width="2.7109375" style="6" customWidth="1"/>
    <col min="8195" max="8195" width="43.85546875" style="6" customWidth="1"/>
    <col min="8196" max="8196" width="20.42578125" style="6" customWidth="1"/>
    <col min="8197" max="8202" width="9.42578125" style="6" customWidth="1"/>
    <col min="8203" max="8205" width="8.5703125" style="6" customWidth="1"/>
    <col min="8206" max="8206" width="9.42578125" style="6" customWidth="1"/>
    <col min="8207" max="8449" width="9.140625" style="6"/>
    <col min="8450" max="8450" width="2.7109375" style="6" customWidth="1"/>
    <col min="8451" max="8451" width="43.85546875" style="6" customWidth="1"/>
    <col min="8452" max="8452" width="20.42578125" style="6" customWidth="1"/>
    <col min="8453" max="8458" width="9.42578125" style="6" customWidth="1"/>
    <col min="8459" max="8461" width="8.5703125" style="6" customWidth="1"/>
    <col min="8462" max="8462" width="9.42578125" style="6" customWidth="1"/>
    <col min="8463" max="8705" width="9.140625" style="6"/>
    <col min="8706" max="8706" width="2.7109375" style="6" customWidth="1"/>
    <col min="8707" max="8707" width="43.85546875" style="6" customWidth="1"/>
    <col min="8708" max="8708" width="20.42578125" style="6" customWidth="1"/>
    <col min="8709" max="8714" width="9.42578125" style="6" customWidth="1"/>
    <col min="8715" max="8717" width="8.5703125" style="6" customWidth="1"/>
    <col min="8718" max="8718" width="9.42578125" style="6" customWidth="1"/>
    <col min="8719" max="8961" width="9.140625" style="6"/>
    <col min="8962" max="8962" width="2.7109375" style="6" customWidth="1"/>
    <col min="8963" max="8963" width="43.85546875" style="6" customWidth="1"/>
    <col min="8964" max="8964" width="20.42578125" style="6" customWidth="1"/>
    <col min="8965" max="8970" width="9.42578125" style="6" customWidth="1"/>
    <col min="8971" max="8973" width="8.5703125" style="6" customWidth="1"/>
    <col min="8974" max="8974" width="9.42578125" style="6" customWidth="1"/>
    <col min="8975" max="9217" width="9.140625" style="6"/>
    <col min="9218" max="9218" width="2.7109375" style="6" customWidth="1"/>
    <col min="9219" max="9219" width="43.85546875" style="6" customWidth="1"/>
    <col min="9220" max="9220" width="20.42578125" style="6" customWidth="1"/>
    <col min="9221" max="9226" width="9.42578125" style="6" customWidth="1"/>
    <col min="9227" max="9229" width="8.5703125" style="6" customWidth="1"/>
    <col min="9230" max="9230" width="9.42578125" style="6" customWidth="1"/>
    <col min="9231" max="9473" width="9.140625" style="6"/>
    <col min="9474" max="9474" width="2.7109375" style="6" customWidth="1"/>
    <col min="9475" max="9475" width="43.85546875" style="6" customWidth="1"/>
    <col min="9476" max="9476" width="20.42578125" style="6" customWidth="1"/>
    <col min="9477" max="9482" width="9.42578125" style="6" customWidth="1"/>
    <col min="9483" max="9485" width="8.5703125" style="6" customWidth="1"/>
    <col min="9486" max="9486" width="9.42578125" style="6" customWidth="1"/>
    <col min="9487" max="9729" width="9.140625" style="6"/>
    <col min="9730" max="9730" width="2.7109375" style="6" customWidth="1"/>
    <col min="9731" max="9731" width="43.85546875" style="6" customWidth="1"/>
    <col min="9732" max="9732" width="20.42578125" style="6" customWidth="1"/>
    <col min="9733" max="9738" width="9.42578125" style="6" customWidth="1"/>
    <col min="9739" max="9741" width="8.5703125" style="6" customWidth="1"/>
    <col min="9742" max="9742" width="9.42578125" style="6" customWidth="1"/>
    <col min="9743" max="9985" width="9.140625" style="6"/>
    <col min="9986" max="9986" width="2.7109375" style="6" customWidth="1"/>
    <col min="9987" max="9987" width="43.85546875" style="6" customWidth="1"/>
    <col min="9988" max="9988" width="20.42578125" style="6" customWidth="1"/>
    <col min="9989" max="9994" width="9.42578125" style="6" customWidth="1"/>
    <col min="9995" max="9997" width="8.5703125" style="6" customWidth="1"/>
    <col min="9998" max="9998" width="9.42578125" style="6" customWidth="1"/>
    <col min="9999" max="10241" width="9.140625" style="6"/>
    <col min="10242" max="10242" width="2.7109375" style="6" customWidth="1"/>
    <col min="10243" max="10243" width="43.85546875" style="6" customWidth="1"/>
    <col min="10244" max="10244" width="20.42578125" style="6" customWidth="1"/>
    <col min="10245" max="10250" width="9.42578125" style="6" customWidth="1"/>
    <col min="10251" max="10253" width="8.5703125" style="6" customWidth="1"/>
    <col min="10254" max="10254" width="9.42578125" style="6" customWidth="1"/>
    <col min="10255" max="10497" width="9.140625" style="6"/>
    <col min="10498" max="10498" width="2.7109375" style="6" customWidth="1"/>
    <col min="10499" max="10499" width="43.85546875" style="6" customWidth="1"/>
    <col min="10500" max="10500" width="20.42578125" style="6" customWidth="1"/>
    <col min="10501" max="10506" width="9.42578125" style="6" customWidth="1"/>
    <col min="10507" max="10509" width="8.5703125" style="6" customWidth="1"/>
    <col min="10510" max="10510" width="9.42578125" style="6" customWidth="1"/>
    <col min="10511" max="10753" width="9.140625" style="6"/>
    <col min="10754" max="10754" width="2.7109375" style="6" customWidth="1"/>
    <col min="10755" max="10755" width="43.85546875" style="6" customWidth="1"/>
    <col min="10756" max="10756" width="20.42578125" style="6" customWidth="1"/>
    <col min="10757" max="10762" width="9.42578125" style="6" customWidth="1"/>
    <col min="10763" max="10765" width="8.5703125" style="6" customWidth="1"/>
    <col min="10766" max="10766" width="9.42578125" style="6" customWidth="1"/>
    <col min="10767" max="11009" width="9.140625" style="6"/>
    <col min="11010" max="11010" width="2.7109375" style="6" customWidth="1"/>
    <col min="11011" max="11011" width="43.85546875" style="6" customWidth="1"/>
    <col min="11012" max="11012" width="20.42578125" style="6" customWidth="1"/>
    <col min="11013" max="11018" width="9.42578125" style="6" customWidth="1"/>
    <col min="11019" max="11021" width="8.5703125" style="6" customWidth="1"/>
    <col min="11022" max="11022" width="9.42578125" style="6" customWidth="1"/>
    <col min="11023" max="11265" width="9.140625" style="6"/>
    <col min="11266" max="11266" width="2.7109375" style="6" customWidth="1"/>
    <col min="11267" max="11267" width="43.85546875" style="6" customWidth="1"/>
    <col min="11268" max="11268" width="20.42578125" style="6" customWidth="1"/>
    <col min="11269" max="11274" width="9.42578125" style="6" customWidth="1"/>
    <col min="11275" max="11277" width="8.5703125" style="6" customWidth="1"/>
    <col min="11278" max="11278" width="9.42578125" style="6" customWidth="1"/>
    <col min="11279" max="11521" width="9.140625" style="6"/>
    <col min="11522" max="11522" width="2.7109375" style="6" customWidth="1"/>
    <col min="11523" max="11523" width="43.85546875" style="6" customWidth="1"/>
    <col min="11524" max="11524" width="20.42578125" style="6" customWidth="1"/>
    <col min="11525" max="11530" width="9.42578125" style="6" customWidth="1"/>
    <col min="11531" max="11533" width="8.5703125" style="6" customWidth="1"/>
    <col min="11534" max="11534" width="9.42578125" style="6" customWidth="1"/>
    <col min="11535" max="11777" width="9.140625" style="6"/>
    <col min="11778" max="11778" width="2.7109375" style="6" customWidth="1"/>
    <col min="11779" max="11779" width="43.85546875" style="6" customWidth="1"/>
    <col min="11780" max="11780" width="20.42578125" style="6" customWidth="1"/>
    <col min="11781" max="11786" width="9.42578125" style="6" customWidth="1"/>
    <col min="11787" max="11789" width="8.5703125" style="6" customWidth="1"/>
    <col min="11790" max="11790" width="9.42578125" style="6" customWidth="1"/>
    <col min="11791" max="12033" width="9.140625" style="6"/>
    <col min="12034" max="12034" width="2.7109375" style="6" customWidth="1"/>
    <col min="12035" max="12035" width="43.85546875" style="6" customWidth="1"/>
    <col min="12036" max="12036" width="20.42578125" style="6" customWidth="1"/>
    <col min="12037" max="12042" width="9.42578125" style="6" customWidth="1"/>
    <col min="12043" max="12045" width="8.5703125" style="6" customWidth="1"/>
    <col min="12046" max="12046" width="9.42578125" style="6" customWidth="1"/>
    <col min="12047" max="12289" width="9.140625" style="6"/>
    <col min="12290" max="12290" width="2.7109375" style="6" customWidth="1"/>
    <col min="12291" max="12291" width="43.85546875" style="6" customWidth="1"/>
    <col min="12292" max="12292" width="20.42578125" style="6" customWidth="1"/>
    <col min="12293" max="12298" width="9.42578125" style="6" customWidth="1"/>
    <col min="12299" max="12301" width="8.5703125" style="6" customWidth="1"/>
    <col min="12302" max="12302" width="9.42578125" style="6" customWidth="1"/>
    <col min="12303" max="12545" width="9.140625" style="6"/>
    <col min="12546" max="12546" width="2.7109375" style="6" customWidth="1"/>
    <col min="12547" max="12547" width="43.85546875" style="6" customWidth="1"/>
    <col min="12548" max="12548" width="20.42578125" style="6" customWidth="1"/>
    <col min="12549" max="12554" width="9.42578125" style="6" customWidth="1"/>
    <col min="12555" max="12557" width="8.5703125" style="6" customWidth="1"/>
    <col min="12558" max="12558" width="9.42578125" style="6" customWidth="1"/>
    <col min="12559" max="12801" width="9.140625" style="6"/>
    <col min="12802" max="12802" width="2.7109375" style="6" customWidth="1"/>
    <col min="12803" max="12803" width="43.85546875" style="6" customWidth="1"/>
    <col min="12804" max="12804" width="20.42578125" style="6" customWidth="1"/>
    <col min="12805" max="12810" width="9.42578125" style="6" customWidth="1"/>
    <col min="12811" max="12813" width="8.5703125" style="6" customWidth="1"/>
    <col min="12814" max="12814" width="9.42578125" style="6" customWidth="1"/>
    <col min="12815" max="13057" width="9.140625" style="6"/>
    <col min="13058" max="13058" width="2.7109375" style="6" customWidth="1"/>
    <col min="13059" max="13059" width="43.85546875" style="6" customWidth="1"/>
    <col min="13060" max="13060" width="20.42578125" style="6" customWidth="1"/>
    <col min="13061" max="13066" width="9.42578125" style="6" customWidth="1"/>
    <col min="13067" max="13069" width="8.5703125" style="6" customWidth="1"/>
    <col min="13070" max="13070" width="9.42578125" style="6" customWidth="1"/>
    <col min="13071" max="13313" width="9.140625" style="6"/>
    <col min="13314" max="13314" width="2.7109375" style="6" customWidth="1"/>
    <col min="13315" max="13315" width="43.85546875" style="6" customWidth="1"/>
    <col min="13316" max="13316" width="20.42578125" style="6" customWidth="1"/>
    <col min="13317" max="13322" width="9.42578125" style="6" customWidth="1"/>
    <col min="13323" max="13325" width="8.5703125" style="6" customWidth="1"/>
    <col min="13326" max="13326" width="9.42578125" style="6" customWidth="1"/>
    <col min="13327" max="13569" width="9.140625" style="6"/>
    <col min="13570" max="13570" width="2.7109375" style="6" customWidth="1"/>
    <col min="13571" max="13571" width="43.85546875" style="6" customWidth="1"/>
    <col min="13572" max="13572" width="20.42578125" style="6" customWidth="1"/>
    <col min="13573" max="13578" width="9.42578125" style="6" customWidth="1"/>
    <col min="13579" max="13581" width="8.5703125" style="6" customWidth="1"/>
    <col min="13582" max="13582" width="9.42578125" style="6" customWidth="1"/>
    <col min="13583" max="13825" width="9.140625" style="6"/>
    <col min="13826" max="13826" width="2.7109375" style="6" customWidth="1"/>
    <col min="13827" max="13827" width="43.85546875" style="6" customWidth="1"/>
    <col min="13828" max="13828" width="20.42578125" style="6" customWidth="1"/>
    <col min="13829" max="13834" width="9.42578125" style="6" customWidth="1"/>
    <col min="13835" max="13837" width="8.5703125" style="6" customWidth="1"/>
    <col min="13838" max="13838" width="9.42578125" style="6" customWidth="1"/>
    <col min="13839" max="14081" width="9.140625" style="6"/>
    <col min="14082" max="14082" width="2.7109375" style="6" customWidth="1"/>
    <col min="14083" max="14083" width="43.85546875" style="6" customWidth="1"/>
    <col min="14084" max="14084" width="20.42578125" style="6" customWidth="1"/>
    <col min="14085" max="14090" width="9.42578125" style="6" customWidth="1"/>
    <col min="14091" max="14093" width="8.5703125" style="6" customWidth="1"/>
    <col min="14094" max="14094" width="9.42578125" style="6" customWidth="1"/>
    <col min="14095" max="14337" width="9.140625" style="6"/>
    <col min="14338" max="14338" width="2.7109375" style="6" customWidth="1"/>
    <col min="14339" max="14339" width="43.85546875" style="6" customWidth="1"/>
    <col min="14340" max="14340" width="20.42578125" style="6" customWidth="1"/>
    <col min="14341" max="14346" width="9.42578125" style="6" customWidth="1"/>
    <col min="14347" max="14349" width="8.5703125" style="6" customWidth="1"/>
    <col min="14350" max="14350" width="9.42578125" style="6" customWidth="1"/>
    <col min="14351" max="14593" width="9.140625" style="6"/>
    <col min="14594" max="14594" width="2.7109375" style="6" customWidth="1"/>
    <col min="14595" max="14595" width="43.85546875" style="6" customWidth="1"/>
    <col min="14596" max="14596" width="20.42578125" style="6" customWidth="1"/>
    <col min="14597" max="14602" width="9.42578125" style="6" customWidth="1"/>
    <col min="14603" max="14605" width="8.5703125" style="6" customWidth="1"/>
    <col min="14606" max="14606" width="9.42578125" style="6" customWidth="1"/>
    <col min="14607" max="14849" width="9.140625" style="6"/>
    <col min="14850" max="14850" width="2.7109375" style="6" customWidth="1"/>
    <col min="14851" max="14851" width="43.85546875" style="6" customWidth="1"/>
    <col min="14852" max="14852" width="20.42578125" style="6" customWidth="1"/>
    <col min="14853" max="14858" width="9.42578125" style="6" customWidth="1"/>
    <col min="14859" max="14861" width="8.5703125" style="6" customWidth="1"/>
    <col min="14862" max="14862" width="9.42578125" style="6" customWidth="1"/>
    <col min="14863" max="15105" width="9.140625" style="6"/>
    <col min="15106" max="15106" width="2.7109375" style="6" customWidth="1"/>
    <col min="15107" max="15107" width="43.85546875" style="6" customWidth="1"/>
    <col min="15108" max="15108" width="20.42578125" style="6" customWidth="1"/>
    <col min="15109" max="15114" width="9.42578125" style="6" customWidth="1"/>
    <col min="15115" max="15117" width="8.5703125" style="6" customWidth="1"/>
    <col min="15118" max="15118" width="9.42578125" style="6" customWidth="1"/>
    <col min="15119" max="15361" width="9.140625" style="6"/>
    <col min="15362" max="15362" width="2.7109375" style="6" customWidth="1"/>
    <col min="15363" max="15363" width="43.85546875" style="6" customWidth="1"/>
    <col min="15364" max="15364" width="20.42578125" style="6" customWidth="1"/>
    <col min="15365" max="15370" width="9.42578125" style="6" customWidth="1"/>
    <col min="15371" max="15373" width="8.5703125" style="6" customWidth="1"/>
    <col min="15374" max="15374" width="9.42578125" style="6" customWidth="1"/>
    <col min="15375" max="15617" width="9.140625" style="6"/>
    <col min="15618" max="15618" width="2.7109375" style="6" customWidth="1"/>
    <col min="15619" max="15619" width="43.85546875" style="6" customWidth="1"/>
    <col min="15620" max="15620" width="20.42578125" style="6" customWidth="1"/>
    <col min="15621" max="15626" width="9.42578125" style="6" customWidth="1"/>
    <col min="15627" max="15629" width="8.5703125" style="6" customWidth="1"/>
    <col min="15630" max="15630" width="9.42578125" style="6" customWidth="1"/>
    <col min="15631" max="15873" width="9.140625" style="6"/>
    <col min="15874" max="15874" width="2.7109375" style="6" customWidth="1"/>
    <col min="15875" max="15875" width="43.85546875" style="6" customWidth="1"/>
    <col min="15876" max="15876" width="20.42578125" style="6" customWidth="1"/>
    <col min="15877" max="15882" width="9.42578125" style="6" customWidth="1"/>
    <col min="15883" max="15885" width="8.5703125" style="6" customWidth="1"/>
    <col min="15886" max="15886" width="9.42578125" style="6" customWidth="1"/>
    <col min="15887" max="16129" width="9.140625" style="6"/>
    <col min="16130" max="16130" width="2.7109375" style="6" customWidth="1"/>
    <col min="16131" max="16131" width="43.85546875" style="6" customWidth="1"/>
    <col min="16132" max="16132" width="20.42578125" style="6" customWidth="1"/>
    <col min="16133" max="16138" width="9.42578125" style="6" customWidth="1"/>
    <col min="16139" max="16141" width="8.5703125" style="6" customWidth="1"/>
    <col min="16142" max="16142" width="9.42578125" style="6" customWidth="1"/>
    <col min="16143" max="16384" width="9.140625" style="6"/>
  </cols>
  <sheetData>
    <row r="2" spans="2:11" ht="15">
      <c r="B2" s="178" t="s">
        <v>164</v>
      </c>
      <c r="C2" s="178"/>
      <c r="D2" s="178"/>
      <c r="E2" s="178"/>
      <c r="F2" s="178"/>
      <c r="G2" s="178"/>
      <c r="H2" s="178"/>
      <c r="I2" s="178"/>
      <c r="K2" s="6"/>
    </row>
    <row r="3" spans="2:11" ht="15">
      <c r="B3" s="177" t="s">
        <v>166</v>
      </c>
      <c r="C3" s="177"/>
      <c r="D3" s="177"/>
      <c r="E3" s="177"/>
      <c r="F3" s="177"/>
      <c r="G3" s="177"/>
      <c r="H3" s="177"/>
      <c r="I3" s="177"/>
      <c r="K3" s="6"/>
    </row>
    <row r="4" spans="2:11">
      <c r="B4" s="180" t="s">
        <v>0</v>
      </c>
      <c r="C4" s="180"/>
      <c r="D4" s="180"/>
      <c r="E4" s="180"/>
      <c r="F4" s="180"/>
      <c r="G4" s="180"/>
      <c r="H4" s="180"/>
      <c r="I4" s="180"/>
      <c r="J4" s="2"/>
      <c r="K4" s="6"/>
    </row>
    <row r="5" spans="2:11" ht="15">
      <c r="B5" s="181" t="s">
        <v>102</v>
      </c>
      <c r="C5" s="181"/>
      <c r="D5" s="181"/>
      <c r="E5" s="181"/>
      <c r="F5" s="181"/>
      <c r="G5" s="181"/>
      <c r="H5" s="181"/>
      <c r="I5" s="181"/>
      <c r="K5" s="6"/>
    </row>
    <row r="6" spans="2:11">
      <c r="B6" s="7"/>
      <c r="C6" s="7"/>
      <c r="D6" s="8"/>
      <c r="E6" s="7"/>
      <c r="F6" s="7"/>
      <c r="G6" s="7"/>
      <c r="H6" s="7"/>
      <c r="I6" s="7"/>
      <c r="K6" s="6"/>
    </row>
    <row r="7" spans="2:11">
      <c r="B7" s="9" t="s">
        <v>99</v>
      </c>
      <c r="C7" s="9"/>
      <c r="D7" s="10" t="s">
        <v>120</v>
      </c>
      <c r="E7" s="11">
        <v>2006</v>
      </c>
      <c r="F7" s="12">
        <v>2007</v>
      </c>
      <c r="G7" s="12">
        <v>2008</v>
      </c>
      <c r="H7" s="12">
        <v>2009</v>
      </c>
      <c r="I7" s="12">
        <v>2010</v>
      </c>
      <c r="J7" s="111"/>
      <c r="K7" s="6"/>
    </row>
    <row r="8" spans="2:11">
      <c r="B8" s="7" t="s">
        <v>171</v>
      </c>
      <c r="C8" s="7"/>
      <c r="D8" s="8" t="s">
        <v>175</v>
      </c>
      <c r="E8" s="174">
        <v>20.901</v>
      </c>
      <c r="F8" s="175">
        <v>21.539000000000001</v>
      </c>
      <c r="G8" s="175">
        <v>22.198</v>
      </c>
      <c r="H8" s="175">
        <v>22.864000000000001</v>
      </c>
      <c r="I8" s="175">
        <v>23.584</v>
      </c>
      <c r="J8" s="111"/>
      <c r="K8" s="6"/>
    </row>
    <row r="9" spans="2:11">
      <c r="B9" s="45" t="s">
        <v>155</v>
      </c>
      <c r="C9" s="45"/>
      <c r="D9" s="39" t="s">
        <v>172</v>
      </c>
      <c r="E9" s="139">
        <v>4495.1790000000001</v>
      </c>
      <c r="F9" s="140">
        <v>5099.9049999999997</v>
      </c>
      <c r="G9" s="140">
        <v>6072.2719999999999</v>
      </c>
      <c r="H9" s="140">
        <v>5704.9560000000001</v>
      </c>
      <c r="I9" s="140">
        <v>6374.9260000000004</v>
      </c>
      <c r="J9" s="111"/>
      <c r="K9" s="6"/>
    </row>
    <row r="10" spans="2:11">
      <c r="B10" s="45" t="s">
        <v>156</v>
      </c>
      <c r="C10" s="45"/>
      <c r="D10" s="3" t="s">
        <v>170</v>
      </c>
      <c r="E10" s="172">
        <v>215070.04449547868</v>
      </c>
      <c r="F10" s="173">
        <v>236775.38418682391</v>
      </c>
      <c r="G10" s="173">
        <v>273550.40994684206</v>
      </c>
      <c r="H10" s="173">
        <v>249516.96990902731</v>
      </c>
      <c r="I10" s="173">
        <v>270307.24219810043</v>
      </c>
      <c r="J10" s="111"/>
      <c r="K10" s="6"/>
    </row>
    <row r="11" spans="2:11">
      <c r="B11" s="45" t="s">
        <v>98</v>
      </c>
      <c r="C11" s="45"/>
      <c r="D11" s="39" t="s">
        <v>119</v>
      </c>
      <c r="E11" s="139">
        <v>7.86</v>
      </c>
      <c r="F11" s="140">
        <v>11.17</v>
      </c>
      <c r="G11" s="140">
        <v>10.8</v>
      </c>
      <c r="H11" s="140">
        <v>10.98</v>
      </c>
      <c r="I11" s="140">
        <v>12.49</v>
      </c>
      <c r="J11" s="111"/>
      <c r="K11" s="6"/>
    </row>
    <row r="12" spans="2:11">
      <c r="B12" s="32" t="s">
        <v>118</v>
      </c>
      <c r="C12" s="32"/>
      <c r="D12" s="132"/>
      <c r="E12" s="139"/>
      <c r="F12" s="140"/>
      <c r="G12" s="140"/>
      <c r="H12" s="140"/>
      <c r="I12" s="140"/>
      <c r="J12" s="111"/>
      <c r="K12" s="6"/>
    </row>
    <row r="13" spans="2:11">
      <c r="B13" s="42"/>
      <c r="C13" s="102" t="s">
        <v>100</v>
      </c>
      <c r="D13" s="132" t="s">
        <v>97</v>
      </c>
      <c r="E13" s="139">
        <v>198.5</v>
      </c>
      <c r="F13" s="140">
        <v>199.54</v>
      </c>
      <c r="G13" s="140">
        <v>200.08</v>
      </c>
      <c r="H13" s="140">
        <v>207.32</v>
      </c>
      <c r="I13" s="140">
        <v>213.8</v>
      </c>
      <c r="J13" s="111"/>
      <c r="K13" s="6"/>
    </row>
    <row r="14" spans="2:11">
      <c r="B14" s="23"/>
      <c r="C14" s="133" t="s">
        <v>117</v>
      </c>
      <c r="D14" s="134" t="s">
        <v>97</v>
      </c>
      <c r="E14" s="141">
        <v>197.05</v>
      </c>
      <c r="F14" s="142">
        <v>198.95</v>
      </c>
      <c r="G14" s="142">
        <v>199.78</v>
      </c>
      <c r="H14" s="142">
        <v>202.85</v>
      </c>
      <c r="I14" s="142">
        <v>219.59</v>
      </c>
      <c r="J14" s="111"/>
      <c r="K14" s="6"/>
    </row>
    <row r="15" spans="2:11">
      <c r="B15" s="176" t="s">
        <v>176</v>
      </c>
      <c r="C15" s="176"/>
      <c r="D15" s="176"/>
      <c r="E15" s="176"/>
      <c r="F15" s="176"/>
      <c r="G15" s="176"/>
      <c r="H15" s="176"/>
      <c r="I15" s="176"/>
      <c r="J15" s="111"/>
      <c r="K15" s="6"/>
    </row>
    <row r="16" spans="2:11">
      <c r="B16" s="7"/>
      <c r="C16" s="7"/>
      <c r="D16" s="8"/>
      <c r="E16" s="7"/>
      <c r="F16" s="7"/>
      <c r="G16" s="7"/>
      <c r="H16" s="7"/>
      <c r="I16" s="7"/>
      <c r="J16" s="111"/>
      <c r="K16" s="6"/>
    </row>
    <row r="17" spans="2:11">
      <c r="B17" s="182" t="s">
        <v>1</v>
      </c>
      <c r="C17" s="182"/>
      <c r="D17" s="182"/>
      <c r="E17" s="182"/>
      <c r="F17" s="182"/>
      <c r="G17" s="182"/>
      <c r="H17" s="182"/>
      <c r="I17" s="182"/>
      <c r="J17" s="166"/>
      <c r="K17" s="6"/>
    </row>
    <row r="18" spans="2:11" ht="15">
      <c r="B18" s="179" t="s">
        <v>101</v>
      </c>
      <c r="C18" s="179"/>
      <c r="D18" s="179"/>
      <c r="E18" s="179"/>
      <c r="F18" s="179"/>
      <c r="G18" s="179"/>
      <c r="H18" s="179"/>
      <c r="I18" s="179"/>
      <c r="K18" s="6"/>
    </row>
    <row r="19" spans="2:11">
      <c r="B19" s="14"/>
      <c r="C19" s="14"/>
      <c r="D19" s="15"/>
      <c r="E19" s="7"/>
      <c r="F19" s="7"/>
      <c r="G19" s="7"/>
      <c r="H19" s="7"/>
      <c r="I19" s="7"/>
    </row>
    <row r="20" spans="2:11">
      <c r="B20" s="16"/>
      <c r="C20" s="16" t="s">
        <v>157</v>
      </c>
      <c r="D20" s="10" t="s">
        <v>120</v>
      </c>
      <c r="E20" s="11">
        <v>2006</v>
      </c>
      <c r="F20" s="12">
        <v>2007</v>
      </c>
      <c r="G20" s="12">
        <v>2008</v>
      </c>
      <c r="H20" s="12">
        <v>2009</v>
      </c>
      <c r="I20" s="12">
        <v>2010</v>
      </c>
      <c r="J20" s="111"/>
    </row>
    <row r="21" spans="2:11">
      <c r="B21" s="17" t="s">
        <v>4</v>
      </c>
      <c r="C21" s="17"/>
      <c r="D21" s="18"/>
      <c r="E21" s="19"/>
      <c r="F21" s="20"/>
      <c r="G21" s="20"/>
      <c r="H21" s="20"/>
      <c r="I21" s="20"/>
      <c r="J21" s="111"/>
    </row>
    <row r="22" spans="2:11">
      <c r="B22" s="45" t="s">
        <v>121</v>
      </c>
      <c r="C22" s="45"/>
      <c r="D22" s="39" t="s">
        <v>126</v>
      </c>
      <c r="E22" s="139">
        <v>412.52</v>
      </c>
      <c r="F22" s="140">
        <v>425.84</v>
      </c>
      <c r="G22" s="140">
        <v>472.22500000000002</v>
      </c>
      <c r="H22" s="140">
        <v>532.32299999999998</v>
      </c>
      <c r="I22" s="140">
        <v>546.85699999999997</v>
      </c>
      <c r="J22" s="111"/>
    </row>
    <row r="23" spans="2:11">
      <c r="B23" s="45" t="s">
        <v>2</v>
      </c>
      <c r="C23" s="45"/>
      <c r="D23" s="39" t="s">
        <v>126</v>
      </c>
      <c r="E23" s="139">
        <v>145.941</v>
      </c>
      <c r="F23" s="140">
        <v>187.90799999999999</v>
      </c>
      <c r="G23" s="140">
        <v>207.93299999999999</v>
      </c>
      <c r="H23" s="140">
        <v>226.00899999999999</v>
      </c>
      <c r="I23" s="140">
        <v>239.27600000000001</v>
      </c>
      <c r="J23" s="111"/>
    </row>
    <row r="24" spans="2:11">
      <c r="B24" s="45" t="s">
        <v>3</v>
      </c>
      <c r="C24" s="45"/>
      <c r="D24" s="39" t="s">
        <v>126</v>
      </c>
      <c r="E24" s="139">
        <f>E22+E23</f>
        <v>558.46100000000001</v>
      </c>
      <c r="F24" s="140">
        <f>F22+F23</f>
        <v>613.74799999999993</v>
      </c>
      <c r="G24" s="140">
        <f>G22+G23</f>
        <v>680.15800000000002</v>
      </c>
      <c r="H24" s="140">
        <f>H22+H23</f>
        <v>758.33199999999999</v>
      </c>
      <c r="I24" s="140">
        <f>I22+I23</f>
        <v>786.13300000000004</v>
      </c>
      <c r="J24" s="111"/>
    </row>
    <row r="25" spans="2:11">
      <c r="B25" s="45" t="s">
        <v>93</v>
      </c>
      <c r="C25" s="45"/>
      <c r="D25" s="39" t="s">
        <v>126</v>
      </c>
      <c r="E25" s="139">
        <f>1413.779-E24</f>
        <v>855.31799999999998</v>
      </c>
      <c r="F25" s="140">
        <v>855.31799999999998</v>
      </c>
      <c r="G25" s="140">
        <v>855.31799999999998</v>
      </c>
      <c r="H25" s="140">
        <v>855.31799999999998</v>
      </c>
      <c r="I25" s="140">
        <v>855.31799999999998</v>
      </c>
      <c r="J25" s="111"/>
    </row>
    <row r="26" spans="2:11">
      <c r="B26" s="45"/>
      <c r="C26" s="45"/>
      <c r="D26" s="39"/>
      <c r="E26" s="139"/>
      <c r="F26" s="140"/>
      <c r="G26" s="140"/>
      <c r="H26" s="140"/>
      <c r="I26" s="140"/>
      <c r="J26" s="111"/>
    </row>
    <row r="27" spans="2:11">
      <c r="B27" s="40" t="s">
        <v>5</v>
      </c>
      <c r="C27" s="40"/>
      <c r="D27" s="41"/>
      <c r="E27" s="139"/>
      <c r="F27" s="140"/>
      <c r="G27" s="140"/>
      <c r="H27" s="140"/>
      <c r="I27" s="140"/>
      <c r="J27" s="111"/>
    </row>
    <row r="28" spans="2:11">
      <c r="B28" s="45" t="s">
        <v>6</v>
      </c>
      <c r="C28" s="46"/>
      <c r="D28" s="39" t="s">
        <v>126</v>
      </c>
      <c r="E28" s="139">
        <f>E29+E30</f>
        <v>146.03790000000001</v>
      </c>
      <c r="F28" s="140">
        <f>F29+F30</f>
        <v>190.15600000000001</v>
      </c>
      <c r="G28" s="140">
        <f>G29+G30</f>
        <v>197.3476</v>
      </c>
      <c r="H28" s="140">
        <f>H29+H30</f>
        <v>213.55540000000002</v>
      </c>
      <c r="I28" s="140">
        <f>I29+I30</f>
        <v>251.40860000000001</v>
      </c>
      <c r="J28" s="111"/>
    </row>
    <row r="29" spans="2:11">
      <c r="B29" s="42"/>
      <c r="C29" s="102" t="s">
        <v>7</v>
      </c>
      <c r="D29" s="39" t="s">
        <v>126</v>
      </c>
      <c r="E29" s="139">
        <v>122.9211</v>
      </c>
      <c r="F29" s="140">
        <v>146.696</v>
      </c>
      <c r="G29" s="140">
        <v>135.17670000000001</v>
      </c>
      <c r="H29" s="140">
        <v>150.0703</v>
      </c>
      <c r="I29" s="140">
        <v>180.0839</v>
      </c>
      <c r="J29" s="111"/>
    </row>
    <row r="30" spans="2:11">
      <c r="B30" s="42"/>
      <c r="C30" s="102" t="s">
        <v>8</v>
      </c>
      <c r="D30" s="39" t="s">
        <v>126</v>
      </c>
      <c r="E30" s="139">
        <v>23.116800000000001</v>
      </c>
      <c r="F30" s="140">
        <v>43.46</v>
      </c>
      <c r="G30" s="140">
        <v>62.170900000000003</v>
      </c>
      <c r="H30" s="140">
        <v>63.485100000000003</v>
      </c>
      <c r="I30" s="140">
        <v>71.324700000000007</v>
      </c>
      <c r="J30" s="111"/>
    </row>
    <row r="31" spans="2:11">
      <c r="B31" s="45" t="s">
        <v>9</v>
      </c>
      <c r="C31" s="46"/>
      <c r="D31" s="39" t="s">
        <v>126</v>
      </c>
      <c r="E31" s="139"/>
      <c r="F31" s="140"/>
      <c r="G31" s="140"/>
      <c r="H31" s="140"/>
      <c r="I31" s="140"/>
      <c r="J31" s="111"/>
    </row>
    <row r="32" spans="2:11">
      <c r="B32" s="45" t="s">
        <v>12</v>
      </c>
      <c r="C32" s="46"/>
      <c r="D32" s="135" t="s">
        <v>145</v>
      </c>
      <c r="E32" s="139">
        <v>2.0999999999999999E-3</v>
      </c>
      <c r="F32" s="140">
        <v>4.7800000000000002E-2</v>
      </c>
      <c r="G32" s="140">
        <v>0.58509999999999995</v>
      </c>
      <c r="H32" s="140">
        <v>8.3999999999999995E-3</v>
      </c>
      <c r="I32" s="140"/>
      <c r="J32" s="111"/>
    </row>
    <row r="33" spans="2:256">
      <c r="B33" s="42"/>
      <c r="C33" s="102" t="s">
        <v>10</v>
      </c>
      <c r="D33" s="135" t="s">
        <v>145</v>
      </c>
      <c r="E33" s="139"/>
      <c r="F33" s="140"/>
      <c r="G33" s="140"/>
      <c r="H33" s="140"/>
      <c r="I33" s="140"/>
      <c r="J33" s="111"/>
    </row>
    <row r="34" spans="2:256">
      <c r="B34" s="42"/>
      <c r="C34" s="102" t="s">
        <v>11</v>
      </c>
      <c r="D34" s="135" t="s">
        <v>145</v>
      </c>
      <c r="E34" s="139"/>
      <c r="F34" s="140"/>
      <c r="G34" s="140"/>
      <c r="H34" s="140"/>
      <c r="I34" s="140"/>
      <c r="J34" s="111"/>
    </row>
    <row r="35" spans="2:256">
      <c r="B35" s="42"/>
      <c r="C35" s="102" t="s">
        <v>13</v>
      </c>
      <c r="D35" s="135" t="s">
        <v>145</v>
      </c>
      <c r="E35" s="139"/>
      <c r="F35" s="140"/>
      <c r="G35" s="140"/>
      <c r="H35" s="140"/>
      <c r="I35" s="140"/>
      <c r="J35" s="111"/>
    </row>
    <row r="36" spans="2:256">
      <c r="B36" s="136"/>
      <c r="C36" s="136"/>
      <c r="D36" s="125"/>
      <c r="E36" s="139"/>
      <c r="F36" s="140"/>
      <c r="G36" s="140"/>
      <c r="H36" s="140"/>
      <c r="I36" s="140"/>
      <c r="J36" s="111"/>
    </row>
    <row r="37" spans="2:256">
      <c r="B37" s="40" t="s">
        <v>122</v>
      </c>
      <c r="C37" s="40"/>
      <c r="D37" s="41"/>
      <c r="E37" s="139"/>
      <c r="F37" s="140"/>
      <c r="G37" s="140"/>
      <c r="H37" s="140"/>
      <c r="I37" s="140"/>
      <c r="J37" s="111"/>
    </row>
    <row r="38" spans="2:256">
      <c r="B38" s="23" t="s">
        <v>123</v>
      </c>
      <c r="C38" s="23"/>
      <c r="D38" s="137" t="s">
        <v>126</v>
      </c>
      <c r="E38" s="143">
        <f>E22+6.8252</f>
        <v>419.34519999999998</v>
      </c>
      <c r="F38" s="144">
        <f>F22+18.1327</f>
        <v>443.97269999999997</v>
      </c>
      <c r="G38" s="144">
        <f>G22+17.8348</f>
        <v>490.0598</v>
      </c>
      <c r="H38" s="144">
        <f>H22+19.3455</f>
        <v>551.66849999999999</v>
      </c>
      <c r="I38" s="144">
        <f>I22+24.1143</f>
        <v>570.97129999999993</v>
      </c>
      <c r="J38" s="111"/>
    </row>
    <row r="39" spans="2:256">
      <c r="B39" s="183"/>
      <c r="C39" s="183"/>
      <c r="D39" s="183"/>
      <c r="E39" s="183"/>
      <c r="F39" s="183"/>
      <c r="G39" s="183"/>
      <c r="H39" s="183"/>
      <c r="I39" s="183"/>
      <c r="J39" s="111"/>
    </row>
    <row r="42" spans="2:256">
      <c r="B42" s="182" t="s">
        <v>14</v>
      </c>
      <c r="C42" s="182"/>
      <c r="D42" s="182"/>
      <c r="E42" s="182"/>
      <c r="F42" s="182"/>
      <c r="G42" s="182"/>
      <c r="H42" s="182"/>
      <c r="I42" s="182"/>
      <c r="J42" s="2"/>
    </row>
    <row r="43" spans="2:256" ht="15">
      <c r="B43" s="179" t="s">
        <v>103</v>
      </c>
      <c r="C43" s="179"/>
      <c r="D43" s="179"/>
      <c r="E43" s="179"/>
      <c r="F43" s="179"/>
      <c r="G43" s="179"/>
      <c r="H43" s="179"/>
      <c r="I43" s="179"/>
    </row>
    <row r="44" spans="2:256">
      <c r="B44" s="21"/>
      <c r="C44" s="21"/>
      <c r="D44" s="22"/>
    </row>
    <row r="45" spans="2:256">
      <c r="B45" s="23"/>
      <c r="C45" s="23"/>
      <c r="D45" s="10" t="s">
        <v>120</v>
      </c>
      <c r="E45" s="24">
        <v>2006</v>
      </c>
      <c r="F45" s="25">
        <v>2007</v>
      </c>
      <c r="G45" s="25">
        <v>2008</v>
      </c>
      <c r="H45" s="25">
        <v>2009</v>
      </c>
      <c r="I45" s="25">
        <v>2010</v>
      </c>
      <c r="J45" s="111"/>
    </row>
    <row r="46" spans="2:256">
      <c r="B46" s="27" t="s">
        <v>124</v>
      </c>
      <c r="C46" s="27"/>
      <c r="D46" s="28"/>
      <c r="E46" s="145">
        <v>1</v>
      </c>
      <c r="F46" s="146">
        <v>1</v>
      </c>
      <c r="G46" s="146">
        <v>1</v>
      </c>
      <c r="H46" s="146">
        <v>1</v>
      </c>
      <c r="I46" s="146">
        <v>1</v>
      </c>
      <c r="J46" s="111"/>
    </row>
    <row r="47" spans="2:256">
      <c r="B47" s="32" t="s">
        <v>106</v>
      </c>
      <c r="C47" s="32"/>
      <c r="D47" s="33" t="s">
        <v>105</v>
      </c>
      <c r="E47" s="145">
        <v>28</v>
      </c>
      <c r="F47" s="146">
        <v>28</v>
      </c>
      <c r="G47" s="146">
        <v>28</v>
      </c>
      <c r="H47" s="146">
        <v>28</v>
      </c>
      <c r="I47" s="146">
        <v>28</v>
      </c>
      <c r="J47" s="36"/>
      <c r="K47" s="3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2:256">
      <c r="B48" s="32" t="s">
        <v>125</v>
      </c>
      <c r="C48" s="32"/>
      <c r="D48" s="33" t="s">
        <v>105</v>
      </c>
      <c r="E48" s="145"/>
      <c r="F48" s="146"/>
      <c r="G48" s="146"/>
      <c r="H48" s="146"/>
      <c r="I48" s="146">
        <v>155000</v>
      </c>
      <c r="J48" s="36"/>
      <c r="K48" s="37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2:256">
      <c r="B49" s="32" t="s">
        <v>158</v>
      </c>
      <c r="C49" s="32"/>
      <c r="D49" s="39" t="s">
        <v>110</v>
      </c>
      <c r="E49" s="145">
        <f>294.8275+87.9423+62.3489</f>
        <v>445.11869999999999</v>
      </c>
      <c r="F49" s="146">
        <f>222.6089+109.6636+65.116</f>
        <v>397.38850000000002</v>
      </c>
      <c r="G49" s="146">
        <f>268.5007+105.7641+67.1133</f>
        <v>441.37809999999996</v>
      </c>
      <c r="H49" s="146">
        <f>315.8471+125.3135+76.0297</f>
        <v>517.19030000000009</v>
      </c>
      <c r="I49" s="146">
        <f>278.1+136.2+65.4</f>
        <v>479.70000000000005</v>
      </c>
      <c r="J49" s="36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2:256">
      <c r="B50" s="32"/>
      <c r="C50" s="32"/>
      <c r="D50" s="33"/>
      <c r="E50" s="145"/>
      <c r="F50" s="146"/>
      <c r="G50" s="146"/>
      <c r="H50" s="146"/>
      <c r="I50" s="146"/>
      <c r="J50" s="36"/>
      <c r="K50" s="34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2:256">
      <c r="B51" s="40" t="s">
        <v>15</v>
      </c>
      <c r="C51" s="40"/>
      <c r="D51" s="41"/>
      <c r="E51" s="145"/>
      <c r="F51" s="146"/>
      <c r="G51" s="146"/>
      <c r="H51" s="146"/>
      <c r="I51" s="146"/>
      <c r="J51" s="111"/>
    </row>
    <row r="52" spans="2:256">
      <c r="B52" s="32" t="s">
        <v>107</v>
      </c>
      <c r="C52" s="32"/>
      <c r="D52" s="33" t="s">
        <v>105</v>
      </c>
      <c r="E52" s="145">
        <v>16</v>
      </c>
      <c r="F52" s="146">
        <v>16</v>
      </c>
      <c r="G52" s="146">
        <v>16</v>
      </c>
      <c r="H52" s="146">
        <v>17</v>
      </c>
      <c r="I52" s="146">
        <v>17</v>
      </c>
      <c r="J52" s="36"/>
      <c r="K52" s="34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2:256">
      <c r="B53" s="32" t="s">
        <v>106</v>
      </c>
      <c r="C53" s="32"/>
      <c r="D53" s="33" t="s">
        <v>105</v>
      </c>
      <c r="E53" s="145">
        <v>205</v>
      </c>
      <c r="F53" s="146">
        <v>220</v>
      </c>
      <c r="G53" s="146">
        <v>228</v>
      </c>
      <c r="H53" s="146">
        <v>243</v>
      </c>
      <c r="I53" s="146">
        <v>246</v>
      </c>
      <c r="J53" s="36"/>
      <c r="K53" s="34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2:256">
      <c r="B54" s="32" t="s">
        <v>108</v>
      </c>
      <c r="C54" s="32"/>
      <c r="D54" s="33" t="s">
        <v>105</v>
      </c>
      <c r="E54" s="145">
        <v>847511</v>
      </c>
      <c r="F54" s="146">
        <v>903072</v>
      </c>
      <c r="G54" s="146">
        <v>1052126</v>
      </c>
      <c r="H54" s="146">
        <v>1334506</v>
      </c>
      <c r="I54" s="146">
        <v>1550307</v>
      </c>
      <c r="J54" s="36"/>
      <c r="K54" s="34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2:256">
      <c r="B55" s="32" t="s">
        <v>159</v>
      </c>
      <c r="C55" s="32"/>
      <c r="D55" s="39" t="s">
        <v>110</v>
      </c>
      <c r="E55" s="145">
        <v>851.04399999999998</v>
      </c>
      <c r="F55" s="146">
        <v>1050.9322</v>
      </c>
      <c r="G55" s="146">
        <v>1232.6093000000001</v>
      </c>
      <c r="H55" s="146">
        <v>1342.4648999999999</v>
      </c>
      <c r="I55" s="146">
        <v>1518.7924</v>
      </c>
      <c r="J55" s="36"/>
      <c r="K55" s="34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2:256">
      <c r="B56" s="32"/>
      <c r="C56" s="32"/>
      <c r="D56" s="33"/>
      <c r="E56" s="145"/>
      <c r="F56" s="146"/>
      <c r="G56" s="146"/>
      <c r="H56" s="146"/>
      <c r="I56" s="146"/>
      <c r="J56" s="36"/>
      <c r="K56" s="34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2:256">
      <c r="B57" s="40" t="s">
        <v>17</v>
      </c>
      <c r="C57" s="40"/>
      <c r="D57" s="41"/>
      <c r="E57" s="145"/>
      <c r="F57" s="146"/>
      <c r="G57" s="146"/>
      <c r="H57" s="146"/>
      <c r="I57" s="146"/>
      <c r="J57" s="111"/>
    </row>
    <row r="58" spans="2:256">
      <c r="B58" s="32" t="s">
        <v>107</v>
      </c>
      <c r="C58" s="32"/>
      <c r="D58" s="33" t="s">
        <v>105</v>
      </c>
      <c r="E58" s="145">
        <v>1</v>
      </c>
      <c r="F58" s="146">
        <v>1</v>
      </c>
      <c r="G58" s="146">
        <v>1</v>
      </c>
      <c r="H58" s="146">
        <v>2</v>
      </c>
      <c r="I58" s="146">
        <v>3</v>
      </c>
      <c r="J58" s="36"/>
      <c r="K58" s="34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2:256">
      <c r="B59" s="32" t="s">
        <v>106</v>
      </c>
      <c r="C59" s="32"/>
      <c r="D59" s="33" t="s">
        <v>105</v>
      </c>
      <c r="E59" s="145"/>
      <c r="F59" s="146"/>
      <c r="G59" s="146">
        <v>300</v>
      </c>
      <c r="H59" s="146">
        <v>310</v>
      </c>
      <c r="I59" s="146">
        <f>334+8</f>
        <v>342</v>
      </c>
      <c r="J59" s="36"/>
      <c r="K59" s="34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2:256">
      <c r="B60" s="32" t="s">
        <v>108</v>
      </c>
      <c r="C60" s="32"/>
      <c r="D60" s="33" t="s">
        <v>105</v>
      </c>
      <c r="E60" s="145"/>
      <c r="F60" s="146"/>
      <c r="G60" s="146"/>
      <c r="H60" s="146"/>
      <c r="I60" s="146">
        <f>537334+18513+1088</f>
        <v>556935</v>
      </c>
      <c r="J60" s="36"/>
      <c r="K60" s="34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</row>
    <row r="61" spans="2:256">
      <c r="B61" s="32" t="s">
        <v>160</v>
      </c>
      <c r="C61" s="32"/>
      <c r="D61" s="39" t="s">
        <v>110</v>
      </c>
      <c r="E61" s="145"/>
      <c r="F61" s="146"/>
      <c r="G61" s="146">
        <f>13.616</f>
        <v>13.616</v>
      </c>
      <c r="H61" s="146">
        <f>17.941</f>
        <v>17.940999999999999</v>
      </c>
      <c r="I61" s="146">
        <f>1.0969+0.1879+22.227</f>
        <v>23.511800000000001</v>
      </c>
      <c r="J61" s="36"/>
      <c r="K61" s="34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</row>
    <row r="62" spans="2:256">
      <c r="B62" s="32"/>
      <c r="C62" s="32"/>
      <c r="D62" s="33"/>
      <c r="E62" s="145"/>
      <c r="F62" s="146"/>
      <c r="G62" s="146"/>
      <c r="H62" s="146"/>
      <c r="I62" s="146"/>
      <c r="J62" s="36"/>
      <c r="K62" s="34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</row>
    <row r="63" spans="2:256">
      <c r="B63" s="40" t="s">
        <v>16</v>
      </c>
      <c r="C63" s="40"/>
      <c r="D63" s="41"/>
      <c r="E63" s="145"/>
      <c r="F63" s="146"/>
      <c r="G63" s="146"/>
      <c r="H63" s="146"/>
      <c r="I63" s="146"/>
      <c r="J63" s="111"/>
    </row>
    <row r="64" spans="2:256">
      <c r="B64" s="32" t="s">
        <v>107</v>
      </c>
      <c r="C64" s="32"/>
      <c r="D64" s="33" t="s">
        <v>105</v>
      </c>
      <c r="E64" s="145">
        <f t="shared" ref="E64:I67" si="0">E46+E52+E58</f>
        <v>18</v>
      </c>
      <c r="F64" s="146">
        <f t="shared" si="0"/>
        <v>18</v>
      </c>
      <c r="G64" s="146">
        <f t="shared" si="0"/>
        <v>18</v>
      </c>
      <c r="H64" s="146">
        <f t="shared" si="0"/>
        <v>20</v>
      </c>
      <c r="I64" s="146">
        <f t="shared" si="0"/>
        <v>21</v>
      </c>
      <c r="J64" s="111"/>
    </row>
    <row r="65" spans="2:10">
      <c r="B65" s="32" t="s">
        <v>106</v>
      </c>
      <c r="C65" s="32"/>
      <c r="D65" s="33" t="s">
        <v>105</v>
      </c>
      <c r="E65" s="145">
        <f t="shared" si="0"/>
        <v>233</v>
      </c>
      <c r="F65" s="146">
        <f t="shared" si="0"/>
        <v>248</v>
      </c>
      <c r="G65" s="146">
        <f t="shared" si="0"/>
        <v>556</v>
      </c>
      <c r="H65" s="146">
        <f t="shared" si="0"/>
        <v>581</v>
      </c>
      <c r="I65" s="146">
        <f t="shared" si="0"/>
        <v>616</v>
      </c>
      <c r="J65" s="111"/>
    </row>
    <row r="66" spans="2:10">
      <c r="B66" s="45" t="s">
        <v>109</v>
      </c>
      <c r="C66" s="46"/>
      <c r="D66" s="33" t="s">
        <v>105</v>
      </c>
      <c r="E66" s="145">
        <f t="shared" si="0"/>
        <v>847511</v>
      </c>
      <c r="F66" s="146">
        <f t="shared" si="0"/>
        <v>903072</v>
      </c>
      <c r="G66" s="146">
        <f t="shared" si="0"/>
        <v>1052126</v>
      </c>
      <c r="H66" s="146">
        <f t="shared" si="0"/>
        <v>1334506</v>
      </c>
      <c r="I66" s="146">
        <f t="shared" si="0"/>
        <v>2262242</v>
      </c>
      <c r="J66" s="111"/>
    </row>
    <row r="67" spans="2:10">
      <c r="B67" s="7" t="s">
        <v>161</v>
      </c>
      <c r="C67" s="47"/>
      <c r="D67" s="8" t="s">
        <v>110</v>
      </c>
      <c r="E67" s="145">
        <f t="shared" si="0"/>
        <v>1296.1626999999999</v>
      </c>
      <c r="F67" s="146">
        <f t="shared" si="0"/>
        <v>1448.3207</v>
      </c>
      <c r="G67" s="146">
        <f t="shared" si="0"/>
        <v>1687.6034</v>
      </c>
      <c r="H67" s="146">
        <f t="shared" si="0"/>
        <v>1877.5962000000002</v>
      </c>
      <c r="I67" s="146">
        <f t="shared" si="0"/>
        <v>2022.0042000000001</v>
      </c>
      <c r="J67" s="111"/>
    </row>
    <row r="68" spans="2:10">
      <c r="B68" s="183"/>
      <c r="C68" s="183"/>
      <c r="D68" s="183"/>
      <c r="E68" s="183"/>
      <c r="F68" s="183"/>
      <c r="G68" s="183"/>
      <c r="H68" s="183"/>
      <c r="I68" s="183"/>
    </row>
    <row r="71" spans="2:10">
      <c r="B71" s="180" t="s">
        <v>18</v>
      </c>
      <c r="C71" s="180"/>
      <c r="D71" s="180"/>
      <c r="E71" s="180"/>
      <c r="F71" s="180"/>
      <c r="G71" s="180"/>
      <c r="H71" s="180"/>
      <c r="I71" s="180"/>
      <c r="J71" s="2"/>
    </row>
    <row r="72" spans="2:10" ht="15">
      <c r="B72" s="181" t="s">
        <v>19</v>
      </c>
      <c r="C72" s="181"/>
      <c r="D72" s="181"/>
      <c r="E72" s="181"/>
      <c r="F72" s="181"/>
      <c r="G72" s="181"/>
      <c r="H72" s="181"/>
      <c r="I72" s="181"/>
    </row>
    <row r="73" spans="2:10">
      <c r="B73" s="21"/>
      <c r="C73" s="21"/>
      <c r="D73" s="22"/>
      <c r="J73" s="111"/>
    </row>
    <row r="74" spans="2:10">
      <c r="B74" s="23"/>
      <c r="C74" s="23"/>
      <c r="D74" s="10" t="s">
        <v>120</v>
      </c>
      <c r="E74" s="24">
        <v>2006</v>
      </c>
      <c r="F74" s="25">
        <v>2007</v>
      </c>
      <c r="G74" s="25">
        <v>2008</v>
      </c>
      <c r="H74" s="25">
        <v>2009</v>
      </c>
      <c r="I74" s="25">
        <v>2010</v>
      </c>
      <c r="J74" s="111"/>
    </row>
    <row r="75" spans="2:10">
      <c r="B75" s="21" t="s">
        <v>20</v>
      </c>
      <c r="C75" s="21"/>
      <c r="D75" s="22"/>
      <c r="E75" s="148">
        <v>174742</v>
      </c>
      <c r="F75" s="149">
        <v>258519</v>
      </c>
      <c r="G75" s="149">
        <v>414448</v>
      </c>
      <c r="H75" s="149">
        <v>589858</v>
      </c>
      <c r="I75" s="149">
        <f>SUM(I76:I78)</f>
        <v>681215</v>
      </c>
      <c r="J75" s="111"/>
    </row>
    <row r="76" spans="2:10">
      <c r="B76" s="45" t="s">
        <v>21</v>
      </c>
      <c r="C76" s="46"/>
      <c r="D76" s="33" t="s">
        <v>105</v>
      </c>
      <c r="E76" s="147"/>
      <c r="F76" s="150"/>
      <c r="G76" s="150"/>
      <c r="H76" s="150"/>
      <c r="I76" s="150">
        <f>143825+1133</f>
        <v>144958</v>
      </c>
      <c r="J76" s="111"/>
    </row>
    <row r="77" spans="2:10">
      <c r="B77" s="45" t="s">
        <v>22</v>
      </c>
      <c r="C77" s="48"/>
      <c r="D77" s="33" t="s">
        <v>105</v>
      </c>
      <c r="E77" s="147"/>
      <c r="F77" s="150"/>
      <c r="G77" s="150"/>
      <c r="H77" s="150"/>
      <c r="I77" s="150">
        <f>398884+133160</f>
        <v>532044</v>
      </c>
      <c r="J77" s="111"/>
    </row>
    <row r="78" spans="2:10">
      <c r="B78" s="45" t="s">
        <v>23</v>
      </c>
      <c r="C78" s="48"/>
      <c r="D78" s="33" t="s">
        <v>105</v>
      </c>
      <c r="E78" s="147"/>
      <c r="F78" s="150"/>
      <c r="G78" s="150"/>
      <c r="H78" s="150"/>
      <c r="I78" s="150">
        <v>4213</v>
      </c>
      <c r="J78" s="111"/>
    </row>
    <row r="79" spans="2:10">
      <c r="B79" s="42"/>
      <c r="C79" s="42"/>
      <c r="D79" s="49"/>
      <c r="E79" s="147"/>
      <c r="F79" s="150"/>
      <c r="G79" s="150"/>
      <c r="H79" s="150"/>
      <c r="I79" s="150"/>
      <c r="J79" s="111"/>
    </row>
    <row r="80" spans="2:10">
      <c r="B80" s="40" t="s">
        <v>24</v>
      </c>
      <c r="C80" s="40"/>
      <c r="D80" s="41"/>
      <c r="E80" s="44"/>
      <c r="F80" s="42"/>
      <c r="G80" s="42"/>
      <c r="H80" s="42"/>
      <c r="I80" s="42"/>
      <c r="J80" s="111"/>
    </row>
    <row r="81" spans="2:15">
      <c r="B81" s="45" t="s">
        <v>25</v>
      </c>
      <c r="C81" s="46"/>
      <c r="D81" s="33" t="s">
        <v>105</v>
      </c>
      <c r="E81" s="44">
        <v>163</v>
      </c>
      <c r="F81" s="42">
        <v>238</v>
      </c>
      <c r="G81" s="42">
        <v>300</v>
      </c>
      <c r="H81" s="42">
        <v>365</v>
      </c>
      <c r="I81" s="42">
        <f>446+33</f>
        <v>479</v>
      </c>
      <c r="J81" s="111"/>
    </row>
    <row r="82" spans="2:15">
      <c r="B82" s="7" t="s">
        <v>26</v>
      </c>
      <c r="C82" s="138"/>
      <c r="D82" s="110" t="s">
        <v>105</v>
      </c>
      <c r="E82" s="152">
        <v>1555</v>
      </c>
      <c r="F82" s="153">
        <v>1977</v>
      </c>
      <c r="G82" s="153">
        <v>2086</v>
      </c>
      <c r="H82" s="153">
        <v>2148</v>
      </c>
      <c r="I82" s="153">
        <v>1887</v>
      </c>
      <c r="J82" s="111"/>
    </row>
    <row r="83" spans="2:15">
      <c r="B83" s="183"/>
      <c r="C83" s="183"/>
      <c r="D83" s="183"/>
      <c r="E83" s="183"/>
      <c r="F83" s="183"/>
      <c r="G83" s="183"/>
      <c r="H83" s="183"/>
      <c r="I83" s="183"/>
      <c r="J83" s="111"/>
    </row>
    <row r="86" spans="2:15">
      <c r="B86" s="180" t="s">
        <v>27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2"/>
    </row>
    <row r="87" spans="2:15" ht="15">
      <c r="B87" s="184" t="s">
        <v>28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</row>
    <row r="88" spans="2:15">
      <c r="B88" s="21"/>
      <c r="C88" s="21"/>
      <c r="D88" s="22"/>
      <c r="E88" s="23"/>
      <c r="F88" s="23"/>
      <c r="G88" s="23"/>
      <c r="H88" s="23"/>
      <c r="I88" s="23"/>
      <c r="J88" s="50"/>
      <c r="K88" s="51"/>
      <c r="L88" s="23"/>
      <c r="M88" s="23"/>
      <c r="N88" s="23"/>
    </row>
    <row r="89" spans="2:15">
      <c r="E89" s="185" t="s">
        <v>165</v>
      </c>
      <c r="F89" s="186"/>
      <c r="G89" s="186"/>
      <c r="H89" s="186"/>
      <c r="I89" s="187"/>
      <c r="J89" s="188" t="s">
        <v>167</v>
      </c>
      <c r="K89" s="189"/>
      <c r="L89" s="189"/>
      <c r="M89" s="189"/>
      <c r="N89" s="189"/>
      <c r="O89" s="13"/>
    </row>
    <row r="90" spans="2:15">
      <c r="B90" s="23"/>
      <c r="C90" s="23"/>
      <c r="D90" s="10" t="s">
        <v>120</v>
      </c>
      <c r="E90" s="53">
        <v>2006</v>
      </c>
      <c r="F90" s="54">
        <v>2007</v>
      </c>
      <c r="G90" s="54">
        <v>2008</v>
      </c>
      <c r="H90" s="54">
        <v>2009</v>
      </c>
      <c r="I90" s="55">
        <v>2010</v>
      </c>
      <c r="J90" s="54">
        <v>2006</v>
      </c>
      <c r="K90" s="54">
        <v>2007</v>
      </c>
      <c r="L90" s="54">
        <v>2008</v>
      </c>
      <c r="M90" s="56">
        <v>2009</v>
      </c>
      <c r="N90" s="56">
        <v>2010</v>
      </c>
      <c r="O90" s="13"/>
    </row>
    <row r="91" spans="2:15">
      <c r="B91" s="21" t="s">
        <v>30</v>
      </c>
      <c r="C91" s="21"/>
      <c r="D91" s="22"/>
      <c r="E91" s="29"/>
      <c r="F91" s="30"/>
      <c r="G91" s="30"/>
      <c r="H91" s="30"/>
      <c r="I91" s="31"/>
      <c r="J91" s="57"/>
      <c r="K91" s="58"/>
      <c r="L91" s="30"/>
      <c r="M91" s="30"/>
      <c r="N91" s="30"/>
      <c r="O91" s="13"/>
    </row>
    <row r="92" spans="2:15">
      <c r="B92" s="59" t="s">
        <v>31</v>
      </c>
      <c r="C92" s="59"/>
      <c r="D92" s="33" t="s">
        <v>127</v>
      </c>
      <c r="E92" s="44"/>
      <c r="F92" s="42"/>
      <c r="G92" s="42"/>
      <c r="H92" s="42"/>
      <c r="I92" s="43"/>
      <c r="J92" s="60"/>
      <c r="K92" s="61"/>
      <c r="L92" s="42"/>
      <c r="M92" s="42"/>
      <c r="N92" s="42"/>
      <c r="O92" s="13"/>
    </row>
    <row r="93" spans="2:15">
      <c r="B93" s="59" t="s">
        <v>32</v>
      </c>
      <c r="C93" s="59"/>
      <c r="D93" s="33" t="s">
        <v>127</v>
      </c>
      <c r="E93" s="44"/>
      <c r="F93" s="42"/>
      <c r="G93" s="42"/>
      <c r="H93" s="42"/>
      <c r="I93" s="43"/>
      <c r="J93" s="60"/>
      <c r="K93" s="61"/>
      <c r="L93" s="42"/>
      <c r="M93" s="42"/>
      <c r="N93" s="42"/>
      <c r="O93" s="13"/>
    </row>
    <row r="94" spans="2:15">
      <c r="B94" s="59" t="s">
        <v>33</v>
      </c>
      <c r="C94" s="59"/>
      <c r="D94" s="33"/>
      <c r="E94" s="147">
        <f>2049.257+149.632</f>
        <v>2198.8890000000001</v>
      </c>
      <c r="F94" s="150">
        <f>3175.557+816.682</f>
        <v>3992.2389999999996</v>
      </c>
      <c r="G94" s="150">
        <f>5620.478+790.815</f>
        <v>6411.2929999999997</v>
      </c>
      <c r="H94" s="150">
        <f>7620.788+846.032</f>
        <v>8466.82</v>
      </c>
      <c r="I94" s="151">
        <f>9827.889+932.986</f>
        <v>10760.875</v>
      </c>
      <c r="J94" s="168">
        <f>(28356+2541)/1000</f>
        <v>30.896999999999998</v>
      </c>
      <c r="K94" s="150">
        <f>(50376+11527)/1000</f>
        <v>61.902999999999999</v>
      </c>
      <c r="L94" s="150">
        <f>(83769+17143)/1000</f>
        <v>100.91200000000001</v>
      </c>
      <c r="M94" s="150">
        <f>(112301+24550)/1000</f>
        <v>136.851</v>
      </c>
      <c r="N94" s="150">
        <f>(150548+26140)/1000</f>
        <v>176.68799999999999</v>
      </c>
      <c r="O94" s="13"/>
    </row>
    <row r="95" spans="2:15">
      <c r="B95" s="62"/>
      <c r="C95" s="62" t="s">
        <v>133</v>
      </c>
      <c r="D95" s="33" t="s">
        <v>127</v>
      </c>
      <c r="E95" s="147"/>
      <c r="F95" s="150"/>
      <c r="G95" s="150"/>
      <c r="H95" s="150"/>
      <c r="I95" s="151"/>
      <c r="J95" s="168"/>
      <c r="K95" s="155"/>
      <c r="L95" s="150"/>
      <c r="M95" s="150"/>
      <c r="N95" s="150"/>
      <c r="O95" s="13"/>
    </row>
    <row r="96" spans="2:15">
      <c r="B96" s="62"/>
      <c r="C96" s="62" t="s">
        <v>134</v>
      </c>
      <c r="D96" s="33" t="s">
        <v>127</v>
      </c>
      <c r="E96" s="147"/>
      <c r="F96" s="150"/>
      <c r="G96" s="150"/>
      <c r="H96" s="150"/>
      <c r="I96" s="151"/>
      <c r="J96" s="168"/>
      <c r="K96" s="155"/>
      <c r="L96" s="150"/>
      <c r="M96" s="150"/>
      <c r="N96" s="150"/>
      <c r="O96" s="13"/>
    </row>
    <row r="97" spans="2:15">
      <c r="B97" s="59" t="s">
        <v>34</v>
      </c>
      <c r="C97" s="59"/>
      <c r="D97" s="33" t="s">
        <v>127</v>
      </c>
      <c r="E97" s="147">
        <f>2452.031+412.01</f>
        <v>2864.0410000000002</v>
      </c>
      <c r="F97" s="150">
        <f>2228.756+398.063</f>
        <v>2626.819</v>
      </c>
      <c r="G97" s="150">
        <f>3163.528+489.431</f>
        <v>3652.9589999999998</v>
      </c>
      <c r="H97" s="150">
        <f>3118.53+503.346</f>
        <v>3621.8760000000002</v>
      </c>
      <c r="I97" s="151">
        <f>3088.795+550.007</f>
        <v>3638.8020000000001</v>
      </c>
      <c r="J97" s="168">
        <f>2732.418+4.014*197.05</f>
        <v>3523.3767000000003</v>
      </c>
      <c r="K97" s="150">
        <f>3065.187+5.311*198.95</f>
        <v>4121.8104499999999</v>
      </c>
      <c r="L97" s="150">
        <f>4589.774+8.919*199.78</f>
        <v>6371.6118200000001</v>
      </c>
      <c r="M97" s="150">
        <f>5158.941+9.85*202.85</f>
        <v>7157.0134999999991</v>
      </c>
      <c r="N97" s="150">
        <f>6900.789+13.416*219.59</f>
        <v>9846.8084400000007</v>
      </c>
      <c r="O97" s="13"/>
    </row>
    <row r="98" spans="2:15">
      <c r="B98" s="63" t="s">
        <v>35</v>
      </c>
      <c r="C98" s="63"/>
      <c r="D98" s="33" t="s">
        <v>127</v>
      </c>
      <c r="E98" s="147"/>
      <c r="F98" s="150"/>
      <c r="G98" s="150"/>
      <c r="H98" s="150"/>
      <c r="I98" s="151"/>
      <c r="J98" s="154"/>
      <c r="K98" s="155"/>
      <c r="L98" s="150"/>
      <c r="M98" s="150"/>
      <c r="N98" s="150"/>
      <c r="O98" s="13"/>
    </row>
    <row r="99" spans="2:15">
      <c r="B99" s="64" t="s">
        <v>149</v>
      </c>
      <c r="C99" s="65"/>
      <c r="D99" s="33" t="s">
        <v>127</v>
      </c>
      <c r="E99" s="156"/>
      <c r="F99" s="157"/>
      <c r="G99" s="157"/>
      <c r="H99" s="157"/>
      <c r="I99" s="158"/>
      <c r="J99" s="159"/>
      <c r="K99" s="160"/>
      <c r="L99" s="157"/>
      <c r="M99" s="157"/>
      <c r="N99" s="157"/>
      <c r="O99" s="13"/>
    </row>
    <row r="100" spans="2:15"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3"/>
    </row>
    <row r="101" spans="2:15">
      <c r="O101" s="13"/>
    </row>
    <row r="102" spans="2:15">
      <c r="B102" s="182" t="s">
        <v>36</v>
      </c>
      <c r="C102" s="182"/>
      <c r="D102" s="182"/>
      <c r="E102" s="182"/>
      <c r="F102" s="182"/>
      <c r="G102" s="182"/>
      <c r="H102" s="182"/>
      <c r="I102" s="182"/>
      <c r="J102" s="2"/>
      <c r="O102" s="13"/>
    </row>
    <row r="103" spans="2:15" ht="15">
      <c r="B103" s="179" t="s">
        <v>37</v>
      </c>
      <c r="C103" s="179"/>
      <c r="D103" s="179"/>
      <c r="E103" s="179"/>
      <c r="F103" s="179"/>
      <c r="G103" s="179"/>
      <c r="H103" s="179"/>
      <c r="I103" s="179"/>
      <c r="J103" s="190"/>
      <c r="K103" s="190"/>
      <c r="L103" s="190"/>
      <c r="M103" s="190"/>
      <c r="N103" s="190"/>
      <c r="O103" s="13"/>
    </row>
    <row r="104" spans="2:15">
      <c r="B104" s="21"/>
      <c r="C104" s="21"/>
      <c r="D104" s="22"/>
      <c r="E104" s="200" t="s">
        <v>162</v>
      </c>
      <c r="F104" s="201"/>
      <c r="G104" s="201"/>
      <c r="H104" s="201"/>
      <c r="I104" s="202"/>
      <c r="J104" s="194" t="s">
        <v>130</v>
      </c>
      <c r="K104" s="192"/>
      <c r="L104" s="192"/>
      <c r="M104" s="192"/>
      <c r="N104" s="192"/>
      <c r="O104" s="13"/>
    </row>
    <row r="105" spans="2:15">
      <c r="B105" s="23"/>
      <c r="C105" s="23"/>
      <c r="D105" s="10" t="s">
        <v>120</v>
      </c>
      <c r="E105" s="24">
        <v>2006</v>
      </c>
      <c r="F105" s="25">
        <v>2007</v>
      </c>
      <c r="G105" s="25">
        <v>2008</v>
      </c>
      <c r="H105" s="25">
        <v>2009</v>
      </c>
      <c r="I105" s="26">
        <v>2010</v>
      </c>
      <c r="J105" s="68">
        <v>2006</v>
      </c>
      <c r="K105" s="69">
        <v>2007</v>
      </c>
      <c r="L105" s="69">
        <v>2008</v>
      </c>
      <c r="M105" s="69">
        <v>2009</v>
      </c>
      <c r="N105" s="69">
        <v>2010</v>
      </c>
      <c r="O105" s="13"/>
    </row>
    <row r="106" spans="2:15">
      <c r="B106" s="21" t="s">
        <v>38</v>
      </c>
      <c r="C106" s="21"/>
      <c r="D106" s="22"/>
      <c r="E106" s="44"/>
      <c r="F106" s="42"/>
      <c r="G106" s="42"/>
      <c r="H106" s="42"/>
      <c r="I106" s="43"/>
      <c r="J106" s="29"/>
      <c r="K106" s="30"/>
      <c r="L106" s="30"/>
      <c r="M106" s="30"/>
      <c r="N106" s="30"/>
      <c r="O106" s="13"/>
    </row>
    <row r="107" spans="2:15">
      <c r="B107" s="40"/>
      <c r="C107" s="40"/>
      <c r="D107" s="41"/>
      <c r="E107" s="44">
        <f>E110+E111</f>
        <v>17</v>
      </c>
      <c r="F107" s="42">
        <f>F110+F111</f>
        <v>17</v>
      </c>
      <c r="G107" s="42">
        <f>G110+G111</f>
        <v>17</v>
      </c>
      <c r="H107" s="42">
        <f>H110+H111</f>
        <v>18</v>
      </c>
      <c r="I107" s="43">
        <f>I110+I111</f>
        <v>18</v>
      </c>
      <c r="J107" s="44"/>
      <c r="K107" s="42"/>
      <c r="L107" s="42"/>
      <c r="M107" s="42"/>
      <c r="N107" s="42"/>
      <c r="O107" s="13"/>
    </row>
    <row r="108" spans="2:15">
      <c r="B108" s="70" t="s">
        <v>147</v>
      </c>
      <c r="C108" s="70"/>
      <c r="D108" s="33" t="s">
        <v>105</v>
      </c>
      <c r="E108" s="44"/>
      <c r="F108" s="42"/>
      <c r="G108" s="42"/>
      <c r="H108" s="42"/>
      <c r="I108" s="43"/>
      <c r="J108" s="44"/>
      <c r="K108" s="42"/>
      <c r="L108" s="42"/>
      <c r="M108" s="42"/>
      <c r="N108" s="42"/>
      <c r="O108" s="13"/>
    </row>
    <row r="109" spans="2:15">
      <c r="C109" s="59" t="s">
        <v>40</v>
      </c>
      <c r="D109" s="33" t="s">
        <v>105</v>
      </c>
      <c r="E109" s="44"/>
      <c r="F109" s="42"/>
      <c r="G109" s="42"/>
      <c r="H109" s="42"/>
      <c r="I109" s="43"/>
      <c r="J109" s="44"/>
      <c r="K109" s="42"/>
      <c r="L109" s="42"/>
      <c r="M109" s="42"/>
      <c r="N109" s="42"/>
      <c r="O109" s="13"/>
    </row>
    <row r="110" spans="2:15">
      <c r="B110" s="71" t="s">
        <v>135</v>
      </c>
      <c r="C110" s="72"/>
      <c r="D110" s="33" t="s">
        <v>105</v>
      </c>
      <c r="E110" s="44">
        <v>16</v>
      </c>
      <c r="F110" s="42">
        <v>16</v>
      </c>
      <c r="G110" s="42">
        <v>16</v>
      </c>
      <c r="H110" s="42">
        <v>17</v>
      </c>
      <c r="I110" s="43">
        <v>17</v>
      </c>
      <c r="J110" s="44"/>
      <c r="K110" s="42"/>
      <c r="L110" s="42"/>
      <c r="M110" s="42"/>
      <c r="N110" s="42"/>
      <c r="O110" s="13"/>
    </row>
    <row r="111" spans="2:15">
      <c r="B111" s="71" t="s">
        <v>137</v>
      </c>
      <c r="C111" s="72"/>
      <c r="D111" s="33" t="s">
        <v>105</v>
      </c>
      <c r="E111" s="44">
        <v>1</v>
      </c>
      <c r="F111" s="42">
        <v>1</v>
      </c>
      <c r="G111" s="42">
        <v>1</v>
      </c>
      <c r="H111" s="42">
        <v>1</v>
      </c>
      <c r="I111" s="43">
        <v>1</v>
      </c>
      <c r="J111" s="44"/>
      <c r="K111" s="42"/>
      <c r="L111" s="42"/>
      <c r="M111" s="42"/>
      <c r="N111" s="42"/>
      <c r="O111" s="13"/>
    </row>
    <row r="112" spans="2:15">
      <c r="B112" s="71" t="s">
        <v>136</v>
      </c>
      <c r="C112" s="72"/>
      <c r="D112" s="33" t="s">
        <v>105</v>
      </c>
      <c r="E112" s="44"/>
      <c r="F112" s="42"/>
      <c r="G112" s="42"/>
      <c r="H112" s="42"/>
      <c r="I112" s="43"/>
      <c r="J112" s="44"/>
      <c r="K112" s="42"/>
      <c r="L112" s="42"/>
      <c r="M112" s="42"/>
      <c r="N112" s="42"/>
      <c r="O112" s="13"/>
    </row>
    <row r="113" spans="2:15">
      <c r="B113" s="73"/>
      <c r="C113" s="74" t="s">
        <v>41</v>
      </c>
      <c r="D113" s="75" t="s">
        <v>105</v>
      </c>
      <c r="E113" s="44"/>
      <c r="F113" s="42"/>
      <c r="G113" s="42"/>
      <c r="H113" s="42"/>
      <c r="I113" s="43"/>
      <c r="J113" s="76"/>
      <c r="K113" s="77"/>
      <c r="L113" s="77"/>
      <c r="M113" s="77"/>
      <c r="N113" s="77"/>
      <c r="O113" s="13"/>
    </row>
    <row r="114" spans="2:15">
      <c r="B114" s="13"/>
      <c r="C114" s="13"/>
      <c r="D114" s="78"/>
      <c r="E114" s="200" t="s">
        <v>163</v>
      </c>
      <c r="F114" s="201"/>
      <c r="G114" s="201"/>
      <c r="H114" s="201"/>
      <c r="I114" s="202"/>
      <c r="J114" s="194" t="s">
        <v>130</v>
      </c>
      <c r="K114" s="192"/>
      <c r="L114" s="192"/>
      <c r="M114" s="192"/>
      <c r="N114" s="192"/>
      <c r="O114" s="13"/>
    </row>
    <row r="115" spans="2:15">
      <c r="B115" s="79" t="s">
        <v>39</v>
      </c>
      <c r="C115" s="79"/>
      <c r="D115" s="80"/>
      <c r="E115" s="44"/>
      <c r="F115" s="42"/>
      <c r="G115" s="42"/>
      <c r="H115" s="42"/>
      <c r="I115" s="43"/>
      <c r="J115" s="81"/>
      <c r="K115" s="82"/>
      <c r="L115" s="82"/>
      <c r="M115" s="82"/>
      <c r="N115" s="82"/>
      <c r="O115" s="13"/>
    </row>
    <row r="116" spans="2:15">
      <c r="B116" s="40"/>
      <c r="C116" s="40"/>
      <c r="D116" s="41"/>
      <c r="E116" s="44">
        <f>E119+E120</f>
        <v>17</v>
      </c>
      <c r="F116" s="42">
        <f>F119+F120</f>
        <v>17</v>
      </c>
      <c r="G116" s="42">
        <f>G119+G120</f>
        <v>17</v>
      </c>
      <c r="H116" s="42">
        <f>H119+H120</f>
        <v>18</v>
      </c>
      <c r="I116" s="43">
        <f>I119+I120</f>
        <v>18</v>
      </c>
      <c r="J116" s="44"/>
      <c r="K116" s="42"/>
      <c r="L116" s="42"/>
      <c r="M116" s="42"/>
      <c r="N116" s="42"/>
      <c r="O116" s="13"/>
    </row>
    <row r="117" spans="2:15">
      <c r="B117" s="70" t="s">
        <v>147</v>
      </c>
      <c r="C117" s="70"/>
      <c r="D117" s="33" t="s">
        <v>105</v>
      </c>
      <c r="E117" s="44"/>
      <c r="F117" s="42"/>
      <c r="G117" s="42"/>
      <c r="H117" s="42"/>
      <c r="I117" s="43"/>
      <c r="J117" s="44"/>
      <c r="K117" s="42"/>
      <c r="L117" s="42"/>
      <c r="M117" s="42"/>
      <c r="N117" s="42"/>
      <c r="O117" s="13"/>
    </row>
    <row r="118" spans="2:15">
      <c r="C118" s="59" t="s">
        <v>40</v>
      </c>
      <c r="D118" s="33" t="s">
        <v>105</v>
      </c>
      <c r="E118" s="44"/>
      <c r="F118" s="42"/>
      <c r="G118" s="42"/>
      <c r="H118" s="42"/>
      <c r="I118" s="43"/>
      <c r="J118" s="44"/>
      <c r="K118" s="42"/>
      <c r="L118" s="42"/>
      <c r="M118" s="42"/>
      <c r="N118" s="42"/>
      <c r="O118" s="13"/>
    </row>
    <row r="119" spans="2:15">
      <c r="B119" s="71" t="s">
        <v>135</v>
      </c>
      <c r="C119" s="71"/>
      <c r="D119" s="33" t="s">
        <v>105</v>
      </c>
      <c r="E119" s="44">
        <v>16</v>
      </c>
      <c r="F119" s="42">
        <v>16</v>
      </c>
      <c r="G119" s="42">
        <v>16</v>
      </c>
      <c r="H119" s="42">
        <v>17</v>
      </c>
      <c r="I119" s="43">
        <v>17</v>
      </c>
      <c r="J119" s="44"/>
      <c r="K119" s="42"/>
      <c r="L119" s="42"/>
      <c r="M119" s="42"/>
      <c r="N119" s="42"/>
      <c r="O119" s="13"/>
    </row>
    <row r="120" spans="2:15">
      <c r="B120" s="71" t="s">
        <v>137</v>
      </c>
      <c r="C120" s="71"/>
      <c r="D120" s="33" t="s">
        <v>105</v>
      </c>
      <c r="E120" s="44">
        <v>1</v>
      </c>
      <c r="F120" s="42">
        <v>1</v>
      </c>
      <c r="G120" s="42">
        <v>1</v>
      </c>
      <c r="H120" s="42">
        <v>1</v>
      </c>
      <c r="I120" s="43">
        <v>1</v>
      </c>
      <c r="J120" s="44"/>
      <c r="K120" s="42"/>
      <c r="L120" s="42"/>
      <c r="M120" s="42"/>
      <c r="N120" s="42"/>
      <c r="O120" s="13"/>
    </row>
    <row r="121" spans="2:15">
      <c r="B121" s="71" t="s">
        <v>136</v>
      </c>
      <c r="C121" s="71"/>
      <c r="D121" s="33" t="s">
        <v>105</v>
      </c>
      <c r="E121" s="44"/>
      <c r="F121" s="42"/>
      <c r="G121" s="42"/>
      <c r="H121" s="42"/>
      <c r="I121" s="43"/>
      <c r="J121" s="44"/>
      <c r="K121" s="42"/>
      <c r="L121" s="42"/>
      <c r="M121" s="42"/>
      <c r="N121" s="42"/>
      <c r="O121" s="13"/>
    </row>
    <row r="122" spans="2:15">
      <c r="C122" s="83" t="s">
        <v>41</v>
      </c>
      <c r="D122" s="84" t="s">
        <v>105</v>
      </c>
      <c r="E122" s="44"/>
      <c r="F122" s="42"/>
      <c r="G122" s="42"/>
      <c r="H122" s="42"/>
      <c r="I122" s="43"/>
      <c r="J122" s="85"/>
      <c r="K122" s="23"/>
      <c r="L122" s="23"/>
      <c r="M122" s="23"/>
      <c r="N122" s="23"/>
      <c r="O122" s="13"/>
    </row>
    <row r="123" spans="2:15">
      <c r="B123" s="183"/>
      <c r="C123" s="183"/>
      <c r="D123" s="183"/>
      <c r="E123" s="183"/>
      <c r="F123" s="183"/>
      <c r="G123" s="183"/>
      <c r="H123" s="183"/>
      <c r="I123" s="183"/>
      <c r="J123" s="87"/>
      <c r="K123" s="87"/>
      <c r="L123" s="87"/>
      <c r="M123" s="87"/>
      <c r="N123" s="87"/>
      <c r="O123" s="13"/>
    </row>
    <row r="125" spans="2:15">
      <c r="B125" s="180" t="s">
        <v>42</v>
      </c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2"/>
    </row>
    <row r="126" spans="2:15" ht="15">
      <c r="B126" s="184" t="s">
        <v>43</v>
      </c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</row>
    <row r="127" spans="2:15">
      <c r="B127" s="21"/>
      <c r="C127" s="21"/>
      <c r="D127" s="22"/>
      <c r="E127" s="23"/>
      <c r="F127" s="23"/>
      <c r="G127" s="23"/>
      <c r="H127" s="23"/>
      <c r="I127" s="23"/>
      <c r="J127" s="50"/>
      <c r="K127" s="51"/>
      <c r="L127" s="23"/>
      <c r="M127" s="23"/>
      <c r="N127" s="23"/>
    </row>
    <row r="128" spans="2:15">
      <c r="E128" s="185" t="s">
        <v>128</v>
      </c>
      <c r="F128" s="186"/>
      <c r="G128" s="186"/>
      <c r="H128" s="186"/>
      <c r="I128" s="187"/>
      <c r="J128" s="188" t="s">
        <v>167</v>
      </c>
      <c r="K128" s="189"/>
      <c r="L128" s="189"/>
      <c r="M128" s="189"/>
      <c r="N128" s="189"/>
      <c r="O128" s="13"/>
    </row>
    <row r="129" spans="1:15">
      <c r="B129" s="23"/>
      <c r="C129" s="23"/>
      <c r="D129" s="10" t="s">
        <v>120</v>
      </c>
      <c r="E129" s="53">
        <v>2006</v>
      </c>
      <c r="F129" s="54">
        <v>2007</v>
      </c>
      <c r="G129" s="54">
        <v>2008</v>
      </c>
      <c r="H129" s="54">
        <v>2009</v>
      </c>
      <c r="I129" s="55">
        <v>2010</v>
      </c>
      <c r="J129" s="54">
        <v>2006</v>
      </c>
      <c r="K129" s="54">
        <v>2007</v>
      </c>
      <c r="L129" s="54">
        <v>2008</v>
      </c>
      <c r="M129" s="56">
        <v>2009</v>
      </c>
      <c r="N129" s="56">
        <v>2010</v>
      </c>
      <c r="O129" s="13"/>
    </row>
    <row r="130" spans="1:15">
      <c r="B130" s="88" t="s">
        <v>38</v>
      </c>
      <c r="C130" s="88"/>
      <c r="D130" s="89"/>
      <c r="E130" s="29"/>
      <c r="F130" s="30"/>
      <c r="G130" s="30"/>
      <c r="H130" s="30"/>
      <c r="I130" s="31"/>
      <c r="J130" s="57"/>
      <c r="K130" s="58"/>
      <c r="L130" s="30"/>
      <c r="M130" s="30"/>
      <c r="N130" s="30"/>
      <c r="O130" s="13"/>
    </row>
    <row r="131" spans="1:15">
      <c r="A131" s="13"/>
      <c r="B131" s="170" t="s">
        <v>162</v>
      </c>
      <c r="C131" s="162"/>
      <c r="D131" s="162"/>
      <c r="E131" s="161"/>
      <c r="F131" s="162"/>
      <c r="G131" s="42"/>
      <c r="H131" s="42"/>
      <c r="I131" s="43"/>
      <c r="J131" s="60"/>
      <c r="K131" s="61"/>
      <c r="L131" s="42"/>
      <c r="M131" s="42"/>
      <c r="N131" s="42"/>
      <c r="O131" s="13"/>
    </row>
    <row r="132" spans="1:15">
      <c r="B132" s="90" t="s">
        <v>44</v>
      </c>
      <c r="C132" s="90"/>
      <c r="D132" s="33" t="s">
        <v>127</v>
      </c>
      <c r="E132" s="163">
        <f>1269+1843</f>
        <v>3112</v>
      </c>
      <c r="F132" s="164">
        <f>1566+2681+5</f>
        <v>4252</v>
      </c>
      <c r="G132" s="150">
        <f>1953+3572+53</f>
        <v>5578</v>
      </c>
      <c r="H132" s="150">
        <f>2938+4589+144</f>
        <v>7671</v>
      </c>
      <c r="I132" s="151">
        <f>4938+6639+280</f>
        <v>11857</v>
      </c>
      <c r="J132" s="168">
        <f>90.464+0.257786532*197.05</f>
        <v>141.26083613060001</v>
      </c>
      <c r="K132" s="150">
        <f>70.066+0.323123952*198.95</f>
        <v>134.3515102504</v>
      </c>
      <c r="L132" s="150">
        <f>78.411+0.480321696*199.78</f>
        <v>174.36966842688003</v>
      </c>
      <c r="M132" s="150">
        <f>89.368+0.545405187*202.85+0.001170409*296.94</f>
        <v>200.35098343140999</v>
      </c>
      <c r="N132" s="150">
        <f>167.005+0.789090631*219.59+0.00235177*286.24</f>
        <v>340.95458230609</v>
      </c>
      <c r="O132" s="13"/>
    </row>
    <row r="133" spans="1:15">
      <c r="B133" s="59" t="s">
        <v>45</v>
      </c>
      <c r="C133" s="59"/>
      <c r="D133" s="33" t="s">
        <v>112</v>
      </c>
      <c r="E133" s="44"/>
      <c r="F133" s="42"/>
      <c r="G133" s="42"/>
      <c r="H133" s="42"/>
      <c r="I133" s="43"/>
      <c r="J133" s="167"/>
      <c r="K133" s="61"/>
      <c r="L133" s="42"/>
      <c r="M133" s="42"/>
      <c r="N133" s="42"/>
      <c r="O133" s="13"/>
    </row>
    <row r="134" spans="1:15">
      <c r="B134" s="42"/>
      <c r="C134" s="42"/>
      <c r="D134" s="49"/>
      <c r="E134" s="44"/>
      <c r="F134" s="42"/>
      <c r="G134" s="42"/>
      <c r="H134" s="42"/>
      <c r="I134" s="43"/>
      <c r="J134" s="167"/>
      <c r="K134" s="61"/>
      <c r="L134" s="42"/>
      <c r="M134" s="42"/>
      <c r="N134" s="42"/>
      <c r="O134" s="13"/>
    </row>
    <row r="135" spans="1:15">
      <c r="B135" s="40" t="s">
        <v>39</v>
      </c>
      <c r="C135" s="40"/>
      <c r="D135" s="41"/>
      <c r="E135" s="44"/>
      <c r="F135" s="42"/>
      <c r="G135" s="42"/>
      <c r="H135" s="42"/>
      <c r="I135" s="43"/>
      <c r="J135" s="167"/>
      <c r="K135" s="61"/>
      <c r="L135" s="42"/>
      <c r="M135" s="42"/>
      <c r="N135" s="42"/>
      <c r="O135" s="13"/>
    </row>
    <row r="136" spans="1:15">
      <c r="B136" s="169" t="s">
        <v>163</v>
      </c>
      <c r="C136" s="40"/>
      <c r="D136" s="41"/>
      <c r="E136" s="44"/>
      <c r="F136" s="42"/>
      <c r="G136" s="42"/>
      <c r="H136" s="42"/>
      <c r="I136" s="43"/>
      <c r="J136" s="167"/>
      <c r="K136" s="61"/>
      <c r="L136" s="42"/>
      <c r="M136" s="42"/>
      <c r="N136" s="42"/>
      <c r="O136" s="13"/>
    </row>
    <row r="137" spans="1:15">
      <c r="B137" s="90" t="s">
        <v>44</v>
      </c>
      <c r="C137" s="90"/>
      <c r="D137" s="33" t="s">
        <v>127</v>
      </c>
      <c r="E137" s="147">
        <f>665943+40112</f>
        <v>706055</v>
      </c>
      <c r="F137" s="150">
        <f>687406+45038</f>
        <v>732444</v>
      </c>
      <c r="G137" s="150">
        <f>708326+49016</f>
        <v>757342</v>
      </c>
      <c r="H137" s="150">
        <f>717837+49841</f>
        <v>767678</v>
      </c>
      <c r="I137" s="151">
        <f>699341+56452</f>
        <v>755793</v>
      </c>
      <c r="J137" s="168">
        <f>1321.713+0.829741962*197.05</f>
        <v>1485.2136536121</v>
      </c>
      <c r="K137" s="150">
        <f>1598.589+1.146937765*198.95</f>
        <v>1826.77226834675</v>
      </c>
      <c r="L137" s="150">
        <f>1777.104+1.545984699*199.78</f>
        <v>2085.9608231662201</v>
      </c>
      <c r="M137" s="150">
        <f>2102.568+1.660233763*202.85</f>
        <v>2439.3464188245503</v>
      </c>
      <c r="N137" s="150">
        <f>2244.837+2.074431698*219.59</f>
        <v>2700.36145656382</v>
      </c>
      <c r="O137" s="13"/>
    </row>
    <row r="138" spans="1:15">
      <c r="B138" s="83" t="s">
        <v>45</v>
      </c>
      <c r="C138" s="83"/>
      <c r="D138" s="91" t="s">
        <v>112</v>
      </c>
      <c r="E138" s="85"/>
      <c r="F138" s="23"/>
      <c r="G138" s="23"/>
      <c r="H138" s="23"/>
      <c r="I138" s="86"/>
      <c r="J138" s="92"/>
      <c r="K138" s="51"/>
      <c r="L138" s="23"/>
      <c r="M138" s="23"/>
      <c r="N138" s="23"/>
      <c r="O138" s="13"/>
    </row>
    <row r="139" spans="1:15"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3"/>
    </row>
    <row r="141" spans="1:15">
      <c r="B141" s="180" t="s">
        <v>46</v>
      </c>
      <c r="C141" s="180"/>
      <c r="D141" s="180"/>
      <c r="E141" s="180"/>
      <c r="F141" s="180"/>
      <c r="G141" s="180"/>
      <c r="H141" s="180"/>
      <c r="I141" s="180"/>
      <c r="J141" s="2"/>
    </row>
    <row r="142" spans="1:15" ht="15">
      <c r="B142" s="181" t="s">
        <v>94</v>
      </c>
      <c r="C142" s="181"/>
      <c r="D142" s="181"/>
      <c r="E142" s="181"/>
      <c r="F142" s="181"/>
      <c r="G142" s="181"/>
      <c r="H142" s="181"/>
      <c r="I142" s="181"/>
    </row>
    <row r="143" spans="1:15" ht="15">
      <c r="B143" s="88"/>
      <c r="C143" s="88"/>
      <c r="D143" s="89"/>
      <c r="E143" s="93"/>
      <c r="F143" s="93"/>
      <c r="G143" s="93"/>
      <c r="H143" s="93"/>
      <c r="I143" s="93"/>
    </row>
    <row r="144" spans="1:15">
      <c r="B144" s="23"/>
      <c r="C144" s="23"/>
      <c r="D144" s="10" t="s">
        <v>120</v>
      </c>
      <c r="E144" s="24">
        <v>2006</v>
      </c>
      <c r="F144" s="25">
        <v>2007</v>
      </c>
      <c r="G144" s="25">
        <v>2008</v>
      </c>
      <c r="H144" s="25">
        <v>2009</v>
      </c>
      <c r="I144" s="25">
        <v>2010</v>
      </c>
      <c r="J144" s="111"/>
    </row>
    <row r="145" spans="2:10">
      <c r="B145" s="27" t="s">
        <v>96</v>
      </c>
      <c r="C145" s="27"/>
      <c r="D145" s="28"/>
      <c r="E145" s="94"/>
      <c r="F145" s="95"/>
      <c r="G145" s="95"/>
      <c r="H145" s="95"/>
      <c r="I145" s="95"/>
      <c r="J145" s="111"/>
    </row>
    <row r="146" spans="2:10">
      <c r="B146" s="40"/>
      <c r="C146" s="40"/>
      <c r="D146" s="41"/>
      <c r="E146" s="96"/>
      <c r="F146" s="40"/>
      <c r="G146" s="40"/>
      <c r="H146" s="40"/>
      <c r="I146" s="40"/>
      <c r="J146" s="111"/>
    </row>
    <row r="147" spans="2:10">
      <c r="B147" s="59" t="s">
        <v>47</v>
      </c>
      <c r="C147" s="59"/>
      <c r="D147" s="33" t="s">
        <v>105</v>
      </c>
      <c r="E147" s="44"/>
      <c r="F147" s="42"/>
      <c r="G147" s="42"/>
      <c r="H147" s="42"/>
      <c r="I147" s="42">
        <v>5</v>
      </c>
      <c r="J147" s="111"/>
    </row>
    <row r="148" spans="2:10">
      <c r="B148" s="97" t="s">
        <v>48</v>
      </c>
      <c r="C148" s="97"/>
      <c r="D148" s="33" t="s">
        <v>105</v>
      </c>
      <c r="E148" s="44"/>
      <c r="F148" s="42"/>
      <c r="G148" s="42"/>
      <c r="H148" s="42"/>
      <c r="I148" s="42"/>
      <c r="J148" s="111"/>
    </row>
    <row r="149" spans="2:10">
      <c r="B149" s="70"/>
      <c r="C149" s="70"/>
      <c r="D149" s="98"/>
      <c r="E149" s="44"/>
      <c r="F149" s="42"/>
      <c r="G149" s="42"/>
      <c r="H149" s="42"/>
      <c r="I149" s="42"/>
      <c r="J149" s="111"/>
    </row>
    <row r="150" spans="2:10">
      <c r="B150" s="59" t="s">
        <v>49</v>
      </c>
      <c r="C150" s="59"/>
      <c r="D150" s="33" t="s">
        <v>105</v>
      </c>
      <c r="E150" s="44"/>
      <c r="F150" s="42"/>
      <c r="G150" s="42"/>
      <c r="H150" s="42"/>
      <c r="I150" s="42"/>
      <c r="J150" s="111"/>
    </row>
    <row r="151" spans="2:10">
      <c r="B151" s="97" t="s">
        <v>48</v>
      </c>
      <c r="C151" s="97"/>
      <c r="D151" s="33" t="s">
        <v>105</v>
      </c>
      <c r="E151" s="44"/>
      <c r="F151" s="42"/>
      <c r="G151" s="42"/>
      <c r="H151" s="42"/>
      <c r="I151" s="42"/>
      <c r="J151" s="111"/>
    </row>
    <row r="152" spans="2:10">
      <c r="B152" s="70"/>
      <c r="C152" s="70"/>
      <c r="D152" s="98"/>
      <c r="E152" s="44"/>
      <c r="F152" s="42"/>
      <c r="G152" s="42"/>
      <c r="H152" s="42"/>
      <c r="I152" s="42"/>
      <c r="J152" s="111"/>
    </row>
    <row r="153" spans="2:10">
      <c r="B153" s="59" t="s">
        <v>50</v>
      </c>
      <c r="C153" s="59"/>
      <c r="D153" s="33" t="s">
        <v>105</v>
      </c>
      <c r="E153" s="44"/>
      <c r="F153" s="42"/>
      <c r="G153" s="42"/>
      <c r="H153" s="42"/>
      <c r="I153" s="42">
        <v>11</v>
      </c>
      <c r="J153" s="111"/>
    </row>
    <row r="154" spans="2:10">
      <c r="B154" s="97" t="s">
        <v>48</v>
      </c>
      <c r="C154" s="97"/>
      <c r="D154" s="33" t="s">
        <v>105</v>
      </c>
      <c r="E154" s="44"/>
      <c r="F154" s="42"/>
      <c r="G154" s="42"/>
      <c r="H154" s="42"/>
      <c r="I154" s="42"/>
      <c r="J154" s="111"/>
    </row>
    <row r="155" spans="2:10">
      <c r="B155" s="70"/>
      <c r="C155" s="70"/>
      <c r="D155" s="98"/>
      <c r="E155" s="44"/>
      <c r="F155" s="42"/>
      <c r="G155" s="42"/>
      <c r="H155" s="42"/>
      <c r="I155" s="42"/>
      <c r="J155" s="111"/>
    </row>
    <row r="156" spans="2:10">
      <c r="B156" s="59" t="s">
        <v>51</v>
      </c>
      <c r="C156" s="59"/>
      <c r="D156" s="33" t="s">
        <v>105</v>
      </c>
      <c r="E156" s="44"/>
      <c r="F156" s="42"/>
      <c r="G156" s="42"/>
      <c r="H156" s="42"/>
      <c r="I156" s="42">
        <v>16</v>
      </c>
      <c r="J156" s="111"/>
    </row>
    <row r="157" spans="2:10">
      <c r="B157" s="97" t="s">
        <v>48</v>
      </c>
      <c r="C157" s="97"/>
      <c r="D157" s="33" t="s">
        <v>105</v>
      </c>
      <c r="E157" s="44"/>
      <c r="F157" s="42"/>
      <c r="G157" s="42"/>
      <c r="H157" s="42"/>
      <c r="I157" s="42"/>
      <c r="J157" s="111"/>
    </row>
    <row r="158" spans="2:10">
      <c r="B158" s="97"/>
      <c r="C158" s="97"/>
      <c r="D158" s="99"/>
      <c r="E158" s="44"/>
      <c r="F158" s="42"/>
      <c r="G158" s="42"/>
      <c r="H158" s="42"/>
      <c r="I158" s="42"/>
      <c r="J158" s="111"/>
    </row>
    <row r="159" spans="2:10">
      <c r="B159" s="100" t="s">
        <v>95</v>
      </c>
      <c r="C159" s="100"/>
      <c r="D159" s="101"/>
      <c r="E159" s="44"/>
      <c r="F159" s="42"/>
      <c r="G159" s="42"/>
      <c r="H159" s="42"/>
      <c r="I159" s="42"/>
      <c r="J159" s="111"/>
    </row>
    <row r="160" spans="2:10">
      <c r="B160" s="40"/>
      <c r="C160" s="40"/>
      <c r="D160" s="41"/>
      <c r="E160" s="44"/>
      <c r="F160" s="42"/>
      <c r="G160" s="42"/>
      <c r="H160" s="42"/>
      <c r="I160" s="42"/>
      <c r="J160" s="111"/>
    </row>
    <row r="161" spans="2:10">
      <c r="B161" s="59" t="s">
        <v>52</v>
      </c>
      <c r="C161" s="59"/>
      <c r="D161" s="33" t="s">
        <v>111</v>
      </c>
      <c r="E161" s="44"/>
      <c r="F161" s="42"/>
      <c r="G161" s="42"/>
      <c r="H161" s="42"/>
      <c r="I161" s="150">
        <v>330000</v>
      </c>
      <c r="J161" s="111"/>
    </row>
    <row r="162" spans="2:10">
      <c r="B162" s="97" t="s">
        <v>53</v>
      </c>
      <c r="C162" s="97"/>
      <c r="D162" s="33"/>
      <c r="E162" s="44"/>
      <c r="F162" s="42"/>
      <c r="G162" s="42"/>
      <c r="H162" s="42"/>
      <c r="I162" s="150"/>
      <c r="J162" s="111"/>
    </row>
    <row r="163" spans="2:10" ht="14.25">
      <c r="B163" s="102"/>
      <c r="C163" s="102" t="s">
        <v>168</v>
      </c>
      <c r="D163" s="33" t="s">
        <v>111</v>
      </c>
      <c r="E163" s="44"/>
      <c r="F163" s="42"/>
      <c r="G163" s="42"/>
      <c r="H163" s="42"/>
      <c r="I163" s="150"/>
      <c r="J163" s="111"/>
    </row>
    <row r="164" spans="2:10" ht="14.25">
      <c r="B164" s="102"/>
      <c r="C164" s="102" t="s">
        <v>169</v>
      </c>
      <c r="D164" s="33" t="s">
        <v>111</v>
      </c>
      <c r="E164" s="44"/>
      <c r="F164" s="42"/>
      <c r="G164" s="42"/>
      <c r="H164" s="42"/>
      <c r="I164" s="150"/>
      <c r="J164" s="111"/>
    </row>
    <row r="165" spans="2:10">
      <c r="B165" s="70"/>
      <c r="C165" s="70"/>
      <c r="D165" s="98"/>
      <c r="E165" s="44"/>
      <c r="F165" s="42"/>
      <c r="G165" s="42"/>
      <c r="H165" s="42"/>
      <c r="I165" s="150"/>
      <c r="J165" s="111"/>
    </row>
    <row r="166" spans="2:10">
      <c r="B166" s="59" t="s">
        <v>56</v>
      </c>
      <c r="C166" s="59"/>
      <c r="D166" s="33" t="s">
        <v>111</v>
      </c>
      <c r="E166" s="44"/>
      <c r="F166" s="42"/>
      <c r="G166" s="42"/>
      <c r="H166" s="42"/>
      <c r="I166" s="150">
        <v>386000</v>
      </c>
      <c r="J166" s="111"/>
    </row>
    <row r="167" spans="2:10">
      <c r="B167" s="97" t="s">
        <v>53</v>
      </c>
      <c r="C167" s="97"/>
      <c r="D167" s="33"/>
      <c r="E167" s="44"/>
      <c r="F167" s="42"/>
      <c r="G167" s="42"/>
      <c r="H167" s="42"/>
      <c r="I167" s="150"/>
      <c r="J167" s="111"/>
    </row>
    <row r="168" spans="2:10">
      <c r="B168" s="102"/>
      <c r="C168" s="102" t="s">
        <v>54</v>
      </c>
      <c r="D168" s="33" t="s">
        <v>111</v>
      </c>
      <c r="E168" s="44"/>
      <c r="F168" s="42"/>
      <c r="G168" s="42"/>
      <c r="H168" s="42"/>
      <c r="I168" s="150"/>
      <c r="J168" s="111"/>
    </row>
    <row r="169" spans="2:10">
      <c r="B169" s="102"/>
      <c r="C169" s="102" t="s">
        <v>55</v>
      </c>
      <c r="D169" s="33" t="s">
        <v>111</v>
      </c>
      <c r="E169" s="44"/>
      <c r="F169" s="42"/>
      <c r="G169" s="42"/>
      <c r="H169" s="42"/>
      <c r="I169" s="150"/>
      <c r="J169" s="111"/>
    </row>
    <row r="170" spans="2:10">
      <c r="B170" s="70"/>
      <c r="C170" s="70"/>
      <c r="D170" s="98"/>
      <c r="E170" s="44"/>
      <c r="F170" s="42"/>
      <c r="G170" s="42"/>
      <c r="H170" s="42"/>
      <c r="I170" s="150"/>
      <c r="J170" s="111"/>
    </row>
    <row r="171" spans="2:10">
      <c r="B171" s="83" t="s">
        <v>57</v>
      </c>
      <c r="C171" s="83"/>
      <c r="D171" s="91" t="s">
        <v>111</v>
      </c>
      <c r="E171" s="85"/>
      <c r="F171" s="23"/>
      <c r="G171" s="23"/>
      <c r="H171" s="23"/>
      <c r="I171" s="153">
        <f>I161+I166</f>
        <v>716000</v>
      </c>
      <c r="J171" s="111"/>
    </row>
    <row r="172" spans="2:10">
      <c r="B172" s="171" t="s">
        <v>173</v>
      </c>
      <c r="C172" s="87"/>
      <c r="D172" s="87"/>
      <c r="E172" s="165"/>
      <c r="F172" s="87"/>
      <c r="G172" s="87"/>
      <c r="H172" s="87"/>
      <c r="I172" s="87"/>
    </row>
    <row r="173" spans="2:10">
      <c r="B173" s="171" t="s">
        <v>174</v>
      </c>
      <c r="E173" s="165"/>
    </row>
    <row r="175" spans="2:10">
      <c r="B175" s="180" t="s">
        <v>104</v>
      </c>
      <c r="C175" s="180"/>
      <c r="D175" s="180"/>
      <c r="E175" s="180"/>
      <c r="F175" s="180"/>
      <c r="G175" s="180"/>
      <c r="H175" s="180"/>
      <c r="I175" s="180"/>
      <c r="J175" s="2"/>
    </row>
    <row r="176" spans="2:10" ht="15">
      <c r="B176" s="181" t="s">
        <v>59</v>
      </c>
      <c r="C176" s="181"/>
      <c r="D176" s="181"/>
      <c r="E176" s="181"/>
      <c r="F176" s="181"/>
      <c r="G176" s="181"/>
      <c r="H176" s="181"/>
      <c r="I176" s="181"/>
    </row>
    <row r="177" spans="2:15">
      <c r="B177" s="21"/>
      <c r="C177" s="21"/>
      <c r="D177" s="22"/>
      <c r="E177" s="191" t="s">
        <v>129</v>
      </c>
      <c r="F177" s="192"/>
      <c r="G177" s="192"/>
      <c r="H177" s="192"/>
      <c r="I177" s="193"/>
      <c r="J177" s="194" t="s">
        <v>130</v>
      </c>
      <c r="K177" s="192"/>
      <c r="L177" s="192"/>
      <c r="M177" s="192"/>
      <c r="N177" s="192"/>
      <c r="O177" s="13"/>
    </row>
    <row r="178" spans="2:15">
      <c r="B178" s="23"/>
      <c r="C178" s="23"/>
      <c r="D178" s="10" t="s">
        <v>120</v>
      </c>
      <c r="E178" s="24">
        <v>2006</v>
      </c>
      <c r="F178" s="25">
        <v>2007</v>
      </c>
      <c r="G178" s="25">
        <v>2008</v>
      </c>
      <c r="H178" s="25">
        <v>2009</v>
      </c>
      <c r="I178" s="26">
        <v>2010</v>
      </c>
      <c r="J178" s="68">
        <v>2006</v>
      </c>
      <c r="K178" s="69">
        <v>2007</v>
      </c>
      <c r="L178" s="69">
        <v>2008</v>
      </c>
      <c r="M178" s="69">
        <v>2009</v>
      </c>
      <c r="N178" s="69">
        <v>2010</v>
      </c>
      <c r="O178" s="13"/>
    </row>
    <row r="179" spans="2:15">
      <c r="B179" s="21"/>
      <c r="C179" s="21"/>
      <c r="D179" s="22"/>
      <c r="E179" s="29"/>
      <c r="F179" s="30"/>
      <c r="G179" s="30"/>
      <c r="H179" s="30"/>
      <c r="I179" s="31"/>
      <c r="J179" s="29"/>
      <c r="K179" s="30"/>
      <c r="L179" s="30"/>
      <c r="M179" s="30"/>
      <c r="N179" s="30"/>
      <c r="O179" s="13"/>
    </row>
    <row r="180" spans="2:15">
      <c r="B180" s="63" t="s">
        <v>147</v>
      </c>
      <c r="C180" s="63"/>
      <c r="D180" s="33" t="s">
        <v>111</v>
      </c>
      <c r="E180" s="44"/>
      <c r="F180" s="42"/>
      <c r="G180" s="42"/>
      <c r="H180" s="42"/>
      <c r="I180" s="43"/>
      <c r="J180" s="44"/>
      <c r="K180" s="42"/>
      <c r="L180" s="42"/>
      <c r="M180" s="42"/>
      <c r="N180" s="42"/>
      <c r="O180" s="13"/>
    </row>
    <row r="181" spans="2:15">
      <c r="B181" s="103"/>
      <c r="C181" s="103" t="s">
        <v>131</v>
      </c>
      <c r="D181" s="33" t="s">
        <v>111</v>
      </c>
      <c r="E181" s="44"/>
      <c r="F181" s="42"/>
      <c r="G181" s="42"/>
      <c r="H181" s="42"/>
      <c r="I181" s="43"/>
      <c r="J181" s="44"/>
      <c r="K181" s="42"/>
      <c r="L181" s="42"/>
      <c r="M181" s="42"/>
      <c r="N181" s="42"/>
      <c r="O181" s="13"/>
    </row>
    <row r="182" spans="2:15">
      <c r="B182" s="103"/>
      <c r="C182" s="103" t="s">
        <v>61</v>
      </c>
      <c r="D182" s="33" t="s">
        <v>111</v>
      </c>
      <c r="E182" s="44"/>
      <c r="F182" s="42"/>
      <c r="G182" s="42"/>
      <c r="H182" s="42"/>
      <c r="I182" s="43"/>
      <c r="J182" s="44"/>
      <c r="K182" s="42"/>
      <c r="L182" s="42"/>
      <c r="M182" s="42"/>
      <c r="N182" s="42"/>
      <c r="O182" s="13"/>
    </row>
    <row r="183" spans="2:15">
      <c r="B183" s="103"/>
      <c r="C183" s="103" t="s">
        <v>62</v>
      </c>
      <c r="D183" s="33" t="s">
        <v>111</v>
      </c>
      <c r="E183" s="44"/>
      <c r="F183" s="42"/>
      <c r="G183" s="42"/>
      <c r="H183" s="42"/>
      <c r="I183" s="43"/>
      <c r="J183" s="44"/>
      <c r="K183" s="42"/>
      <c r="L183" s="42"/>
      <c r="M183" s="42"/>
      <c r="N183" s="42"/>
      <c r="O183" s="13"/>
    </row>
    <row r="184" spans="2:15">
      <c r="B184" s="103"/>
      <c r="C184" s="103" t="s">
        <v>132</v>
      </c>
      <c r="D184" s="33" t="s">
        <v>111</v>
      </c>
      <c r="E184" s="44"/>
      <c r="F184" s="42"/>
      <c r="G184" s="42"/>
      <c r="H184" s="42"/>
      <c r="I184" s="43"/>
      <c r="J184" s="44"/>
      <c r="K184" s="42"/>
      <c r="L184" s="42"/>
      <c r="M184" s="42"/>
      <c r="N184" s="42"/>
      <c r="O184" s="13"/>
    </row>
    <row r="185" spans="2:15">
      <c r="B185" s="63"/>
      <c r="C185" s="63"/>
      <c r="D185" s="104"/>
      <c r="E185" s="44"/>
      <c r="F185" s="42"/>
      <c r="G185" s="42"/>
      <c r="H185" s="42"/>
      <c r="I185" s="43"/>
      <c r="J185" s="44"/>
      <c r="K185" s="42"/>
      <c r="L185" s="42"/>
      <c r="M185" s="42"/>
      <c r="N185" s="42"/>
      <c r="O185" s="13"/>
    </row>
    <row r="186" spans="2:15">
      <c r="B186" s="63" t="s">
        <v>146</v>
      </c>
      <c r="C186" s="63"/>
      <c r="D186" s="33" t="s">
        <v>111</v>
      </c>
      <c r="E186" s="44"/>
      <c r="F186" s="42"/>
      <c r="G186" s="42"/>
      <c r="H186" s="42"/>
      <c r="I186" s="43"/>
      <c r="J186" s="44"/>
      <c r="K186" s="42"/>
      <c r="L186" s="42"/>
      <c r="M186" s="42"/>
      <c r="N186" s="42"/>
      <c r="O186" s="13"/>
    </row>
    <row r="187" spans="2:15">
      <c r="B187" s="103"/>
      <c r="C187" s="103" t="s">
        <v>131</v>
      </c>
      <c r="D187" s="33" t="s">
        <v>111</v>
      </c>
      <c r="E187" s="44"/>
      <c r="F187" s="42"/>
      <c r="G187" s="42"/>
      <c r="H187" s="42"/>
      <c r="I187" s="43"/>
      <c r="J187" s="44"/>
      <c r="K187" s="42"/>
      <c r="L187" s="42"/>
      <c r="M187" s="42"/>
      <c r="N187" s="42"/>
      <c r="O187" s="13"/>
    </row>
    <row r="188" spans="2:15">
      <c r="B188" s="103"/>
      <c r="C188" s="103" t="s">
        <v>61</v>
      </c>
      <c r="D188" s="33" t="s">
        <v>111</v>
      </c>
      <c r="E188" s="44"/>
      <c r="F188" s="42"/>
      <c r="G188" s="42"/>
      <c r="H188" s="42"/>
      <c r="I188" s="43"/>
      <c r="J188" s="44"/>
      <c r="K188" s="42"/>
      <c r="L188" s="42"/>
      <c r="M188" s="42"/>
      <c r="N188" s="42"/>
      <c r="O188" s="13"/>
    </row>
    <row r="189" spans="2:15">
      <c r="B189" s="103"/>
      <c r="C189" s="103" t="s">
        <v>62</v>
      </c>
      <c r="D189" s="33" t="s">
        <v>111</v>
      </c>
      <c r="E189" s="44"/>
      <c r="F189" s="42"/>
      <c r="G189" s="42"/>
      <c r="H189" s="42"/>
      <c r="I189" s="43"/>
      <c r="J189" s="44"/>
      <c r="K189" s="42"/>
      <c r="L189" s="42"/>
      <c r="M189" s="42"/>
      <c r="N189" s="42"/>
      <c r="O189" s="13"/>
    </row>
    <row r="190" spans="2:15">
      <c r="B190" s="103"/>
      <c r="C190" s="103" t="s">
        <v>132</v>
      </c>
      <c r="D190" s="33" t="s">
        <v>111</v>
      </c>
      <c r="E190" s="44"/>
      <c r="F190" s="42"/>
      <c r="G190" s="42"/>
      <c r="H190" s="42"/>
      <c r="I190" s="43"/>
      <c r="J190" s="44"/>
      <c r="K190" s="42"/>
      <c r="L190" s="42"/>
      <c r="M190" s="42"/>
      <c r="N190" s="42"/>
      <c r="O190" s="13"/>
    </row>
    <row r="191" spans="2:15">
      <c r="B191" s="42"/>
      <c r="C191" s="42"/>
      <c r="D191" s="49"/>
      <c r="E191" s="44"/>
      <c r="F191" s="42"/>
      <c r="G191" s="42"/>
      <c r="H191" s="42"/>
      <c r="I191" s="43"/>
      <c r="J191" s="44"/>
      <c r="K191" s="42"/>
      <c r="L191" s="42"/>
      <c r="M191" s="42"/>
      <c r="N191" s="42"/>
      <c r="O191" s="13"/>
    </row>
    <row r="192" spans="2:15">
      <c r="B192" s="105" t="s">
        <v>148</v>
      </c>
      <c r="C192" s="105"/>
      <c r="D192" s="91" t="s">
        <v>111</v>
      </c>
      <c r="E192" s="85"/>
      <c r="F192" s="23"/>
      <c r="G192" s="23"/>
      <c r="H192" s="23"/>
      <c r="I192" s="86"/>
      <c r="J192" s="85"/>
      <c r="K192" s="23"/>
      <c r="L192" s="23"/>
      <c r="M192" s="23"/>
      <c r="N192" s="23"/>
      <c r="O192" s="13"/>
    </row>
    <row r="193" spans="2:15">
      <c r="B193" s="183"/>
      <c r="C193" s="183"/>
      <c r="D193" s="183"/>
      <c r="E193" s="183"/>
      <c r="F193" s="183"/>
      <c r="G193" s="183"/>
      <c r="H193" s="183"/>
      <c r="I193" s="183"/>
      <c r="O193" s="13"/>
    </row>
    <row r="196" spans="2:15">
      <c r="B196" s="180" t="s">
        <v>58</v>
      </c>
      <c r="C196" s="180"/>
      <c r="D196" s="180"/>
      <c r="E196" s="180"/>
      <c r="F196" s="180"/>
      <c r="G196" s="180"/>
      <c r="H196" s="180"/>
      <c r="I196" s="180"/>
      <c r="J196" s="2"/>
    </row>
    <row r="197" spans="2:15" ht="15">
      <c r="B197" s="181" t="s">
        <v>65</v>
      </c>
      <c r="C197" s="181"/>
      <c r="D197" s="181"/>
      <c r="E197" s="181"/>
      <c r="F197" s="181"/>
      <c r="G197" s="181"/>
      <c r="H197" s="181"/>
      <c r="I197" s="181"/>
    </row>
    <row r="198" spans="2:15">
      <c r="B198" s="106"/>
      <c r="C198" s="106"/>
      <c r="D198" s="89"/>
      <c r="E198" s="191" t="s">
        <v>129</v>
      </c>
      <c r="F198" s="192"/>
      <c r="G198" s="192"/>
      <c r="H198" s="192"/>
      <c r="I198" s="193"/>
      <c r="J198" s="194" t="s">
        <v>130</v>
      </c>
      <c r="K198" s="192"/>
      <c r="L198" s="192"/>
      <c r="M198" s="192"/>
      <c r="N198" s="192"/>
      <c r="O198" s="13"/>
    </row>
    <row r="199" spans="2:15" ht="15">
      <c r="B199" s="107"/>
      <c r="C199" s="107"/>
      <c r="D199" s="10" t="s">
        <v>120</v>
      </c>
      <c r="E199" s="24">
        <v>2006</v>
      </c>
      <c r="F199" s="25">
        <v>2007</v>
      </c>
      <c r="G199" s="25">
        <v>2008</v>
      </c>
      <c r="H199" s="25">
        <v>2009</v>
      </c>
      <c r="I199" s="26">
        <v>2010</v>
      </c>
      <c r="J199" s="68">
        <v>2006</v>
      </c>
      <c r="K199" s="69">
        <v>2007</v>
      </c>
      <c r="L199" s="69">
        <v>2008</v>
      </c>
      <c r="M199" s="69">
        <v>2009</v>
      </c>
      <c r="N199" s="69">
        <v>2010</v>
      </c>
      <c r="O199" s="13"/>
    </row>
    <row r="200" spans="2:15">
      <c r="B200" s="21"/>
      <c r="C200" s="21"/>
      <c r="D200" s="22"/>
      <c r="E200" s="29"/>
      <c r="F200" s="30"/>
      <c r="G200" s="30"/>
      <c r="H200" s="30"/>
      <c r="I200" s="31"/>
      <c r="J200" s="29"/>
      <c r="K200" s="30"/>
      <c r="L200" s="30"/>
      <c r="M200" s="30"/>
      <c r="N200" s="30"/>
      <c r="O200" s="13"/>
    </row>
    <row r="201" spans="2:15">
      <c r="B201" s="63" t="s">
        <v>138</v>
      </c>
      <c r="C201" s="108"/>
      <c r="D201" s="33" t="s">
        <v>105</v>
      </c>
      <c r="E201" s="44"/>
      <c r="F201" s="42"/>
      <c r="G201" s="42"/>
      <c r="H201" s="42"/>
      <c r="I201" s="43"/>
      <c r="J201" s="44"/>
      <c r="K201" s="42"/>
      <c r="L201" s="42"/>
      <c r="M201" s="42"/>
      <c r="N201" s="42"/>
      <c r="O201" s="13"/>
    </row>
    <row r="202" spans="2:15">
      <c r="B202" s="42"/>
      <c r="C202" s="59" t="s">
        <v>66</v>
      </c>
      <c r="D202" s="33" t="s">
        <v>105</v>
      </c>
      <c r="E202" s="44"/>
      <c r="F202" s="42"/>
      <c r="G202" s="42"/>
      <c r="H202" s="42"/>
      <c r="I202" s="43"/>
      <c r="J202" s="44"/>
      <c r="K202" s="42"/>
      <c r="L202" s="42"/>
      <c r="M202" s="42"/>
      <c r="N202" s="42"/>
      <c r="O202" s="13"/>
    </row>
    <row r="203" spans="2:15">
      <c r="B203" s="71" t="s">
        <v>113</v>
      </c>
      <c r="C203" s="71"/>
      <c r="D203" s="33" t="s">
        <v>105</v>
      </c>
      <c r="E203" s="44"/>
      <c r="F203" s="42"/>
      <c r="G203" s="42"/>
      <c r="H203" s="42"/>
      <c r="I203" s="43"/>
      <c r="J203" s="44"/>
      <c r="K203" s="42"/>
      <c r="L203" s="42"/>
      <c r="M203" s="42"/>
      <c r="N203" s="42"/>
      <c r="O203" s="13"/>
    </row>
    <row r="204" spans="2:15">
      <c r="B204" s="71" t="s">
        <v>114</v>
      </c>
      <c r="C204" s="71"/>
      <c r="D204" s="33" t="s">
        <v>105</v>
      </c>
      <c r="E204" s="44"/>
      <c r="F204" s="42"/>
      <c r="G204" s="42"/>
      <c r="H204" s="42"/>
      <c r="I204" s="43"/>
      <c r="J204" s="44"/>
      <c r="K204" s="42"/>
      <c r="L204" s="42"/>
      <c r="M204" s="42"/>
      <c r="N204" s="42"/>
      <c r="O204" s="13"/>
    </row>
    <row r="205" spans="2:15">
      <c r="B205" s="42"/>
      <c r="C205" s="63" t="s">
        <v>67</v>
      </c>
      <c r="D205" s="33" t="s">
        <v>105</v>
      </c>
      <c r="E205" s="44"/>
      <c r="F205" s="42"/>
      <c r="G205" s="42"/>
      <c r="H205" s="42"/>
      <c r="I205" s="43"/>
      <c r="J205" s="44"/>
      <c r="K205" s="42"/>
      <c r="L205" s="42"/>
      <c r="M205" s="42"/>
      <c r="N205" s="42"/>
      <c r="O205" s="13"/>
    </row>
    <row r="206" spans="2:15">
      <c r="C206" s="109" t="s">
        <v>63</v>
      </c>
      <c r="D206" s="110" t="s">
        <v>105</v>
      </c>
      <c r="E206" s="85"/>
      <c r="F206" s="23"/>
      <c r="G206" s="23"/>
      <c r="H206" s="23"/>
      <c r="I206" s="86"/>
      <c r="J206" s="85"/>
      <c r="K206" s="23"/>
      <c r="L206" s="23"/>
      <c r="M206" s="23"/>
      <c r="N206" s="23"/>
      <c r="O206" s="13"/>
    </row>
    <row r="207" spans="2:15">
      <c r="B207" s="183"/>
      <c r="C207" s="183"/>
      <c r="D207" s="183"/>
      <c r="E207" s="183"/>
      <c r="F207" s="183"/>
      <c r="G207" s="183"/>
      <c r="H207" s="183"/>
      <c r="I207" s="183"/>
      <c r="J207" s="87"/>
      <c r="K207" s="87"/>
      <c r="L207" s="87"/>
      <c r="M207" s="87"/>
      <c r="N207" s="87"/>
      <c r="O207" s="13"/>
    </row>
    <row r="210" spans="2:15">
      <c r="B210" s="180" t="s">
        <v>64</v>
      </c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2"/>
    </row>
    <row r="211" spans="2:15" ht="15">
      <c r="B211" s="184" t="s">
        <v>70</v>
      </c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</row>
    <row r="212" spans="2:15" ht="15">
      <c r="B212" s="106"/>
      <c r="C212" s="106"/>
      <c r="D212" s="89"/>
      <c r="E212" s="107"/>
      <c r="F212" s="107"/>
      <c r="G212" s="107"/>
      <c r="H212" s="107"/>
      <c r="I212" s="107"/>
      <c r="J212" s="111"/>
      <c r="K212" s="67"/>
      <c r="L212" s="13"/>
    </row>
    <row r="213" spans="2:15" ht="15">
      <c r="B213" s="93"/>
      <c r="C213" s="93"/>
      <c r="D213" s="89"/>
      <c r="E213" s="195" t="s">
        <v>74</v>
      </c>
      <c r="F213" s="196"/>
      <c r="G213" s="196"/>
      <c r="H213" s="196"/>
      <c r="I213" s="197"/>
      <c r="J213" s="198" t="s">
        <v>29</v>
      </c>
      <c r="K213" s="199"/>
      <c r="L213" s="199"/>
      <c r="M213" s="199"/>
      <c r="N213" s="199"/>
      <c r="O213" s="13"/>
    </row>
    <row r="214" spans="2:15">
      <c r="B214" s="23"/>
      <c r="C214" s="23"/>
      <c r="D214" s="10" t="s">
        <v>120</v>
      </c>
      <c r="E214" s="112">
        <v>2006</v>
      </c>
      <c r="F214" s="113">
        <v>2007</v>
      </c>
      <c r="G214" s="113">
        <v>2008</v>
      </c>
      <c r="H214" s="113">
        <v>2009</v>
      </c>
      <c r="I214" s="114">
        <v>2010</v>
      </c>
      <c r="J214" s="54">
        <v>2006</v>
      </c>
      <c r="K214" s="54">
        <v>2007</v>
      </c>
      <c r="L214" s="113">
        <v>2008</v>
      </c>
      <c r="M214" s="115">
        <v>2009</v>
      </c>
      <c r="N214" s="115">
        <v>2010</v>
      </c>
      <c r="O214" s="13"/>
    </row>
    <row r="215" spans="2:15">
      <c r="B215" s="116" t="s">
        <v>129</v>
      </c>
      <c r="C215" s="21"/>
      <c r="D215" s="22"/>
      <c r="E215" s="29"/>
      <c r="F215" s="30"/>
      <c r="G215" s="30"/>
      <c r="H215" s="30"/>
      <c r="I215" s="31"/>
      <c r="J215" s="57"/>
      <c r="K215" s="58"/>
      <c r="L215" s="30"/>
      <c r="M215" s="30"/>
      <c r="N215" s="30"/>
      <c r="O215" s="13"/>
    </row>
    <row r="216" spans="2:15">
      <c r="B216" s="63" t="s">
        <v>139</v>
      </c>
      <c r="C216" s="108"/>
      <c r="D216" s="33" t="s">
        <v>127</v>
      </c>
      <c r="E216" s="44"/>
      <c r="F216" s="42"/>
      <c r="G216" s="42"/>
      <c r="H216" s="42"/>
      <c r="I216" s="43"/>
      <c r="J216" s="60"/>
      <c r="K216" s="61"/>
      <c r="L216" s="42"/>
      <c r="M216" s="42"/>
      <c r="N216" s="42"/>
      <c r="O216" s="13"/>
    </row>
    <row r="217" spans="2:15">
      <c r="B217" s="42"/>
      <c r="C217" s="59" t="s">
        <v>66</v>
      </c>
      <c r="D217" s="33" t="s">
        <v>127</v>
      </c>
      <c r="E217" s="44"/>
      <c r="F217" s="42"/>
      <c r="G217" s="42"/>
      <c r="H217" s="42"/>
      <c r="I217" s="43"/>
      <c r="J217" s="60"/>
      <c r="K217" s="61"/>
      <c r="L217" s="42"/>
      <c r="M217" s="42"/>
      <c r="N217" s="42"/>
      <c r="O217" s="13"/>
    </row>
    <row r="218" spans="2:15">
      <c r="B218" s="71" t="s">
        <v>113</v>
      </c>
      <c r="C218" s="71"/>
      <c r="D218" s="33" t="s">
        <v>127</v>
      </c>
      <c r="E218" s="44"/>
      <c r="F218" s="42"/>
      <c r="G218" s="42"/>
      <c r="H218" s="42"/>
      <c r="I218" s="43"/>
      <c r="J218" s="60"/>
      <c r="K218" s="61"/>
      <c r="L218" s="42"/>
      <c r="M218" s="42"/>
      <c r="N218" s="42"/>
      <c r="O218" s="13"/>
    </row>
    <row r="219" spans="2:15">
      <c r="B219" s="71" t="s">
        <v>114</v>
      </c>
      <c r="C219" s="71"/>
      <c r="D219" s="33" t="s">
        <v>127</v>
      </c>
      <c r="E219" s="44"/>
      <c r="F219" s="42"/>
      <c r="G219" s="42"/>
      <c r="H219" s="42"/>
      <c r="I219" s="43"/>
      <c r="J219" s="60"/>
      <c r="K219" s="61"/>
      <c r="L219" s="42"/>
      <c r="M219" s="42"/>
      <c r="N219" s="42"/>
      <c r="O219" s="13"/>
    </row>
    <row r="220" spans="2:15">
      <c r="B220" s="42"/>
      <c r="C220" s="63" t="s">
        <v>67</v>
      </c>
      <c r="D220" s="33" t="s">
        <v>127</v>
      </c>
      <c r="E220" s="44"/>
      <c r="F220" s="42"/>
      <c r="G220" s="42"/>
      <c r="H220" s="42"/>
      <c r="I220" s="43"/>
      <c r="J220" s="60"/>
      <c r="K220" s="61"/>
      <c r="L220" s="42"/>
      <c r="M220" s="42"/>
      <c r="N220" s="42"/>
      <c r="O220" s="13"/>
    </row>
    <row r="221" spans="2:15">
      <c r="B221" s="42"/>
      <c r="C221" s="63" t="s">
        <v>63</v>
      </c>
      <c r="D221" s="33" t="s">
        <v>127</v>
      </c>
      <c r="E221" s="44"/>
      <c r="F221" s="42"/>
      <c r="G221" s="42"/>
      <c r="H221" s="42"/>
      <c r="I221" s="43"/>
      <c r="J221" s="60"/>
      <c r="K221" s="61"/>
      <c r="L221" s="42"/>
      <c r="M221" s="42"/>
      <c r="N221" s="42"/>
      <c r="O221" s="13"/>
    </row>
    <row r="222" spans="2:15">
      <c r="B222" s="117"/>
      <c r="C222" s="117"/>
      <c r="D222" s="118"/>
      <c r="E222" s="44"/>
      <c r="F222" s="42"/>
      <c r="G222" s="42"/>
      <c r="H222" s="42"/>
      <c r="I222" s="43"/>
      <c r="J222" s="60"/>
      <c r="K222" s="61"/>
      <c r="L222" s="42"/>
      <c r="M222" s="42"/>
      <c r="N222" s="42"/>
      <c r="O222" s="13"/>
    </row>
    <row r="223" spans="2:15">
      <c r="B223" s="109" t="s">
        <v>140</v>
      </c>
      <c r="C223" s="119"/>
      <c r="D223" s="33" t="s">
        <v>127</v>
      </c>
      <c r="E223" s="85"/>
      <c r="F223" s="23"/>
      <c r="G223" s="23"/>
      <c r="H223" s="23"/>
      <c r="I223" s="86"/>
      <c r="J223" s="92"/>
      <c r="K223" s="51"/>
      <c r="L223" s="23"/>
      <c r="M223" s="23"/>
      <c r="N223" s="23"/>
      <c r="O223" s="13"/>
    </row>
    <row r="224" spans="2:15"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</row>
    <row r="226" spans="2:15">
      <c r="J226" s="1"/>
    </row>
    <row r="227" spans="2:15">
      <c r="B227" s="180" t="s">
        <v>68</v>
      </c>
      <c r="C227" s="180"/>
      <c r="D227" s="180"/>
      <c r="E227" s="180"/>
      <c r="F227" s="180"/>
      <c r="G227" s="180"/>
      <c r="H227" s="180"/>
      <c r="I227" s="180"/>
      <c r="J227" s="2"/>
    </row>
    <row r="228" spans="2:15" ht="15">
      <c r="B228" s="181" t="s">
        <v>71</v>
      </c>
      <c r="C228" s="181"/>
      <c r="D228" s="181"/>
      <c r="E228" s="181"/>
      <c r="F228" s="181"/>
      <c r="G228" s="181"/>
      <c r="H228" s="181"/>
      <c r="I228" s="181"/>
    </row>
    <row r="229" spans="2:15">
      <c r="B229" s="106"/>
      <c r="C229" s="106"/>
      <c r="D229" s="89"/>
      <c r="E229" s="191" t="s">
        <v>141</v>
      </c>
      <c r="F229" s="192"/>
      <c r="G229" s="192"/>
      <c r="H229" s="192"/>
      <c r="I229" s="193"/>
      <c r="J229" s="194" t="s">
        <v>130</v>
      </c>
      <c r="K229" s="192"/>
      <c r="L229" s="192"/>
      <c r="M229" s="192"/>
      <c r="N229" s="192"/>
      <c r="O229" s="13"/>
    </row>
    <row r="230" spans="2:15">
      <c r="B230" s="23"/>
      <c r="C230" s="23"/>
      <c r="D230" s="10" t="s">
        <v>120</v>
      </c>
      <c r="E230" s="24">
        <v>2006</v>
      </c>
      <c r="F230" s="25">
        <v>2007</v>
      </c>
      <c r="G230" s="25">
        <v>2008</v>
      </c>
      <c r="H230" s="25">
        <v>2009</v>
      </c>
      <c r="I230" s="26">
        <v>2010</v>
      </c>
      <c r="J230" s="68">
        <v>2006</v>
      </c>
      <c r="K230" s="69">
        <v>2007</v>
      </c>
      <c r="L230" s="69">
        <v>2008</v>
      </c>
      <c r="M230" s="69">
        <v>2009</v>
      </c>
      <c r="N230" s="69">
        <v>2010</v>
      </c>
      <c r="O230" s="13"/>
    </row>
    <row r="231" spans="2:15">
      <c r="B231" s="21"/>
      <c r="C231" s="21"/>
      <c r="D231" s="22"/>
      <c r="E231" s="29"/>
      <c r="F231" s="30"/>
      <c r="G231" s="30"/>
      <c r="H231" s="30"/>
      <c r="I231" s="31"/>
      <c r="J231" s="120"/>
      <c r="K231" s="121"/>
      <c r="L231" s="121"/>
      <c r="M231" s="121"/>
      <c r="N231" s="121"/>
      <c r="O231" s="13"/>
    </row>
    <row r="232" spans="2:15">
      <c r="B232" s="63" t="s">
        <v>150</v>
      </c>
      <c r="C232" s="63"/>
      <c r="D232" s="33" t="s">
        <v>105</v>
      </c>
      <c r="E232" s="44"/>
      <c r="F232" s="42"/>
      <c r="G232" s="42"/>
      <c r="H232" s="42"/>
      <c r="I232" s="43"/>
      <c r="J232" s="122"/>
      <c r="K232" s="123"/>
      <c r="L232" s="123"/>
      <c r="M232" s="123"/>
      <c r="N232" s="123"/>
      <c r="O232" s="13"/>
    </row>
    <row r="233" spans="2:15">
      <c r="B233" s="103"/>
      <c r="C233" s="103" t="s">
        <v>60</v>
      </c>
      <c r="D233" s="33" t="s">
        <v>105</v>
      </c>
      <c r="E233" s="44"/>
      <c r="F233" s="42"/>
      <c r="G233" s="42"/>
      <c r="H233" s="42"/>
      <c r="I233" s="43"/>
      <c r="J233" s="122"/>
      <c r="K233" s="123"/>
      <c r="L233" s="123"/>
      <c r="M233" s="123"/>
      <c r="N233" s="123"/>
      <c r="O233" s="13"/>
    </row>
    <row r="234" spans="2:15">
      <c r="B234" s="103"/>
      <c r="C234" s="103" t="s">
        <v>72</v>
      </c>
      <c r="D234" s="33" t="s">
        <v>105</v>
      </c>
      <c r="E234" s="44"/>
      <c r="F234" s="42"/>
      <c r="G234" s="42"/>
      <c r="H234" s="42"/>
      <c r="I234" s="43"/>
      <c r="J234" s="122"/>
      <c r="K234" s="123"/>
      <c r="L234" s="123"/>
      <c r="M234" s="123"/>
      <c r="N234" s="123"/>
      <c r="O234" s="13"/>
    </row>
    <row r="235" spans="2:15">
      <c r="B235" s="103"/>
      <c r="C235" s="103" t="s">
        <v>62</v>
      </c>
      <c r="D235" s="33" t="s">
        <v>105</v>
      </c>
      <c r="E235" s="44"/>
      <c r="F235" s="42"/>
      <c r="G235" s="42"/>
      <c r="H235" s="42"/>
      <c r="I235" s="43"/>
      <c r="J235" s="122"/>
      <c r="K235" s="123"/>
      <c r="L235" s="123"/>
      <c r="M235" s="123"/>
      <c r="N235" s="123"/>
      <c r="O235" s="13"/>
    </row>
    <row r="236" spans="2:15">
      <c r="B236" s="103"/>
      <c r="C236" s="103" t="s">
        <v>63</v>
      </c>
      <c r="D236" s="33" t="s">
        <v>105</v>
      </c>
      <c r="E236" s="44"/>
      <c r="F236" s="42"/>
      <c r="G236" s="42"/>
      <c r="H236" s="42"/>
      <c r="I236" s="43"/>
      <c r="J236" s="122"/>
      <c r="K236" s="123"/>
      <c r="L236" s="123"/>
      <c r="M236" s="123"/>
      <c r="N236" s="123"/>
      <c r="O236" s="13"/>
    </row>
    <row r="237" spans="2:15">
      <c r="B237" s="63"/>
      <c r="C237" s="63"/>
      <c r="D237" s="104"/>
      <c r="E237" s="44"/>
      <c r="F237" s="42"/>
      <c r="G237" s="42"/>
      <c r="H237" s="42"/>
      <c r="I237" s="43"/>
      <c r="J237" s="122"/>
      <c r="K237" s="123"/>
      <c r="L237" s="123"/>
      <c r="M237" s="123"/>
      <c r="N237" s="123"/>
      <c r="O237" s="13"/>
    </row>
    <row r="238" spans="2:15">
      <c r="B238" s="63" t="s">
        <v>151</v>
      </c>
      <c r="C238" s="63"/>
      <c r="D238" s="33" t="s">
        <v>105</v>
      </c>
      <c r="E238" s="44"/>
      <c r="F238" s="42"/>
      <c r="G238" s="42"/>
      <c r="H238" s="42"/>
      <c r="I238" s="43"/>
      <c r="J238" s="122"/>
      <c r="K238" s="123"/>
      <c r="L238" s="123"/>
      <c r="M238" s="123"/>
      <c r="N238" s="123"/>
      <c r="O238" s="13"/>
    </row>
    <row r="239" spans="2:15">
      <c r="B239" s="103"/>
      <c r="C239" s="103" t="s">
        <v>60</v>
      </c>
      <c r="D239" s="33" t="s">
        <v>105</v>
      </c>
      <c r="E239" s="44"/>
      <c r="F239" s="42"/>
      <c r="G239" s="42"/>
      <c r="H239" s="42"/>
      <c r="I239" s="43"/>
      <c r="J239" s="122"/>
      <c r="K239" s="123"/>
      <c r="L239" s="123"/>
      <c r="M239" s="123"/>
      <c r="N239" s="123"/>
      <c r="O239" s="13"/>
    </row>
    <row r="240" spans="2:15">
      <c r="B240" s="103"/>
      <c r="C240" s="103" t="s">
        <v>72</v>
      </c>
      <c r="D240" s="33" t="s">
        <v>105</v>
      </c>
      <c r="E240" s="44"/>
      <c r="F240" s="42"/>
      <c r="G240" s="42"/>
      <c r="H240" s="42"/>
      <c r="I240" s="43"/>
      <c r="J240" s="122"/>
      <c r="K240" s="123"/>
      <c r="L240" s="123"/>
      <c r="M240" s="123"/>
      <c r="N240" s="123"/>
      <c r="O240" s="13"/>
    </row>
    <row r="241" spans="2:15">
      <c r="B241" s="103"/>
      <c r="C241" s="103" t="s">
        <v>62</v>
      </c>
      <c r="D241" s="33" t="s">
        <v>105</v>
      </c>
      <c r="E241" s="44"/>
      <c r="F241" s="42"/>
      <c r="G241" s="42"/>
      <c r="H241" s="42"/>
      <c r="I241" s="43"/>
      <c r="J241" s="122"/>
      <c r="K241" s="123"/>
      <c r="L241" s="123"/>
      <c r="M241" s="123"/>
      <c r="N241" s="123"/>
      <c r="O241" s="13"/>
    </row>
    <row r="242" spans="2:15">
      <c r="B242" s="103"/>
      <c r="C242" s="103" t="s">
        <v>63</v>
      </c>
      <c r="D242" s="33" t="s">
        <v>105</v>
      </c>
      <c r="E242" s="44"/>
      <c r="F242" s="42"/>
      <c r="G242" s="42"/>
      <c r="H242" s="42"/>
      <c r="I242" s="43"/>
      <c r="J242" s="122"/>
      <c r="K242" s="123"/>
      <c r="L242" s="123"/>
      <c r="M242" s="123"/>
      <c r="N242" s="123"/>
      <c r="O242" s="13"/>
    </row>
    <row r="243" spans="2:15">
      <c r="B243" s="124"/>
      <c r="C243" s="124"/>
      <c r="D243" s="125"/>
      <c r="E243" s="44"/>
      <c r="F243" s="42"/>
      <c r="G243" s="42"/>
      <c r="H243" s="42"/>
      <c r="I243" s="43"/>
      <c r="J243" s="122"/>
      <c r="K243" s="123"/>
      <c r="L243" s="123"/>
      <c r="M243" s="123"/>
      <c r="N243" s="123"/>
      <c r="O243" s="13"/>
    </row>
    <row r="244" spans="2:15">
      <c r="B244" s="105" t="s">
        <v>152</v>
      </c>
      <c r="C244" s="105"/>
      <c r="D244" s="110" t="s">
        <v>105</v>
      </c>
      <c r="E244" s="85"/>
      <c r="F244" s="23"/>
      <c r="G244" s="23"/>
      <c r="H244" s="23"/>
      <c r="I244" s="86"/>
      <c r="J244" s="126"/>
      <c r="K244" s="127"/>
      <c r="L244" s="127"/>
      <c r="M244" s="127"/>
      <c r="N244" s="127"/>
      <c r="O244" s="13"/>
    </row>
    <row r="245" spans="2:15">
      <c r="B245" s="183"/>
      <c r="C245" s="183"/>
      <c r="D245" s="183"/>
      <c r="E245" s="183"/>
      <c r="F245" s="183"/>
      <c r="G245" s="183"/>
      <c r="H245" s="183"/>
      <c r="I245" s="183"/>
      <c r="O245" s="13"/>
    </row>
    <row r="248" spans="2:15">
      <c r="B248" s="180" t="s">
        <v>69</v>
      </c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2"/>
    </row>
    <row r="249" spans="2:15" ht="15">
      <c r="B249" s="184" t="s">
        <v>75</v>
      </c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</row>
    <row r="250" spans="2:15">
      <c r="B250" s="21"/>
      <c r="C250" s="21"/>
      <c r="D250" s="22"/>
      <c r="E250" s="23"/>
      <c r="F250" s="23"/>
      <c r="G250" s="23"/>
      <c r="H250" s="23"/>
      <c r="I250" s="23"/>
      <c r="J250" s="50"/>
      <c r="K250" s="51"/>
      <c r="L250" s="23"/>
    </row>
    <row r="251" spans="2:15">
      <c r="E251" s="195" t="s">
        <v>142</v>
      </c>
      <c r="F251" s="196"/>
      <c r="G251" s="196"/>
      <c r="H251" s="196"/>
      <c r="I251" s="197"/>
      <c r="J251" s="198" t="s">
        <v>29</v>
      </c>
      <c r="K251" s="199"/>
      <c r="L251" s="199"/>
      <c r="M251" s="199"/>
      <c r="N251" s="199"/>
      <c r="O251" s="13"/>
    </row>
    <row r="252" spans="2:15">
      <c r="B252" s="23"/>
      <c r="C252" s="23"/>
      <c r="D252" s="10" t="s">
        <v>120</v>
      </c>
      <c r="E252" s="112">
        <v>2006</v>
      </c>
      <c r="F252" s="113">
        <v>2007</v>
      </c>
      <c r="G252" s="113">
        <v>2008</v>
      </c>
      <c r="H252" s="113">
        <v>2009</v>
      </c>
      <c r="I252" s="114">
        <v>2010</v>
      </c>
      <c r="J252" s="54">
        <v>2006</v>
      </c>
      <c r="K252" s="54">
        <v>2007</v>
      </c>
      <c r="L252" s="113">
        <v>2008</v>
      </c>
      <c r="M252" s="115">
        <v>2009</v>
      </c>
      <c r="N252" s="115">
        <v>2010</v>
      </c>
      <c r="O252" s="13"/>
    </row>
    <row r="253" spans="2:15">
      <c r="B253" s="116" t="s">
        <v>141</v>
      </c>
      <c r="C253" s="21"/>
      <c r="D253" s="22"/>
      <c r="E253" s="29"/>
      <c r="F253" s="30"/>
      <c r="G253" s="30"/>
      <c r="H253" s="30"/>
      <c r="I253" s="31"/>
      <c r="J253" s="111"/>
      <c r="K253" s="67"/>
      <c r="L253" s="13"/>
      <c r="M253" s="13"/>
      <c r="N253" s="13"/>
      <c r="O253" s="13"/>
    </row>
    <row r="254" spans="2:15">
      <c r="B254" s="63" t="s">
        <v>82</v>
      </c>
      <c r="C254" s="108"/>
      <c r="D254" s="33" t="s">
        <v>127</v>
      </c>
      <c r="E254" s="44"/>
      <c r="F254" s="42"/>
      <c r="G254" s="42"/>
      <c r="H254" s="42"/>
      <c r="I254" s="43"/>
      <c r="J254" s="128"/>
      <c r="K254" s="61"/>
      <c r="L254" s="42"/>
      <c r="M254" s="42"/>
      <c r="N254" s="42"/>
      <c r="O254" s="13"/>
    </row>
    <row r="255" spans="2:15">
      <c r="B255" s="63"/>
      <c r="C255" s="63"/>
      <c r="D255" s="104"/>
      <c r="E255" s="44"/>
      <c r="F255" s="42"/>
      <c r="G255" s="42"/>
      <c r="H255" s="42"/>
      <c r="I255" s="43"/>
      <c r="J255" s="128"/>
      <c r="K255" s="61"/>
      <c r="L255" s="42"/>
      <c r="M255" s="42"/>
      <c r="N255" s="42"/>
      <c r="O255" s="13"/>
    </row>
    <row r="256" spans="2:15">
      <c r="B256" s="63" t="s">
        <v>83</v>
      </c>
      <c r="C256" s="108"/>
      <c r="D256" s="33" t="s">
        <v>127</v>
      </c>
      <c r="E256" s="44"/>
      <c r="F256" s="42"/>
      <c r="G256" s="42"/>
      <c r="H256" s="42"/>
      <c r="I256" s="43"/>
      <c r="J256" s="128"/>
      <c r="K256" s="61"/>
      <c r="L256" s="42"/>
      <c r="M256" s="42"/>
      <c r="N256" s="42"/>
      <c r="O256" s="13"/>
    </row>
    <row r="257" spans="2:15">
      <c r="B257" s="42"/>
      <c r="C257" s="103" t="s">
        <v>66</v>
      </c>
      <c r="D257" s="33" t="s">
        <v>127</v>
      </c>
      <c r="E257" s="44"/>
      <c r="F257" s="42"/>
      <c r="G257" s="42"/>
      <c r="H257" s="42"/>
      <c r="I257" s="43"/>
      <c r="J257" s="128"/>
      <c r="K257" s="61"/>
      <c r="L257" s="42"/>
      <c r="M257" s="42"/>
      <c r="N257" s="42"/>
      <c r="O257" s="13"/>
    </row>
    <row r="258" spans="2:15">
      <c r="B258" s="71" t="s">
        <v>114</v>
      </c>
      <c r="C258" s="71"/>
      <c r="D258" s="33" t="s">
        <v>127</v>
      </c>
      <c r="E258" s="44"/>
      <c r="F258" s="42"/>
      <c r="G258" s="42"/>
      <c r="H258" s="42"/>
      <c r="I258" s="43"/>
      <c r="J258" s="128"/>
      <c r="K258" s="61"/>
      <c r="L258" s="42"/>
      <c r="M258" s="42"/>
      <c r="N258" s="42"/>
      <c r="O258" s="13"/>
    </row>
    <row r="259" spans="2:15">
      <c r="B259" s="71" t="s">
        <v>115</v>
      </c>
      <c r="C259" s="71"/>
      <c r="D259" s="33" t="s">
        <v>127</v>
      </c>
      <c r="E259" s="44"/>
      <c r="F259" s="42"/>
      <c r="G259" s="42"/>
      <c r="H259" s="42"/>
      <c r="I259" s="43"/>
      <c r="J259" s="128"/>
      <c r="K259" s="61"/>
      <c r="L259" s="42"/>
      <c r="M259" s="42"/>
      <c r="N259" s="42"/>
      <c r="O259" s="13"/>
    </row>
    <row r="260" spans="2:15">
      <c r="B260" s="42"/>
      <c r="C260" s="129" t="s">
        <v>67</v>
      </c>
      <c r="D260" s="33" t="s">
        <v>127</v>
      </c>
      <c r="E260" s="44"/>
      <c r="F260" s="42"/>
      <c r="G260" s="42"/>
      <c r="H260" s="42"/>
      <c r="I260" s="43"/>
      <c r="J260" s="128"/>
      <c r="K260" s="61"/>
      <c r="L260" s="42"/>
      <c r="M260" s="42"/>
      <c r="N260" s="42"/>
      <c r="O260" s="13"/>
    </row>
    <row r="261" spans="2:15">
      <c r="B261" s="42"/>
      <c r="C261" s="129" t="s">
        <v>63</v>
      </c>
      <c r="D261" s="33" t="s">
        <v>127</v>
      </c>
      <c r="E261" s="44"/>
      <c r="F261" s="42"/>
      <c r="G261" s="42"/>
      <c r="H261" s="42"/>
      <c r="I261" s="43"/>
      <c r="J261" s="128"/>
      <c r="K261" s="61"/>
      <c r="L261" s="42"/>
      <c r="M261" s="42"/>
      <c r="N261" s="42"/>
      <c r="O261" s="13"/>
    </row>
    <row r="262" spans="2:15">
      <c r="B262" s="130"/>
      <c r="C262" s="130"/>
      <c r="D262" s="131"/>
      <c r="E262" s="44"/>
      <c r="F262" s="42"/>
      <c r="G262" s="42"/>
      <c r="H262" s="42"/>
      <c r="I262" s="43"/>
      <c r="J262" s="128"/>
      <c r="K262" s="61"/>
      <c r="L262" s="42"/>
      <c r="M262" s="42"/>
      <c r="N262" s="42"/>
      <c r="O262" s="13"/>
    </row>
    <row r="263" spans="2:15">
      <c r="B263" s="103" t="s">
        <v>84</v>
      </c>
      <c r="C263" s="117"/>
      <c r="D263" s="33" t="s">
        <v>127</v>
      </c>
      <c r="E263" s="44"/>
      <c r="F263" s="42"/>
      <c r="G263" s="42"/>
      <c r="H263" s="42"/>
      <c r="I263" s="43"/>
      <c r="J263" s="128"/>
      <c r="K263" s="61"/>
      <c r="L263" s="42"/>
      <c r="M263" s="42"/>
      <c r="N263" s="42"/>
      <c r="O263" s="13"/>
    </row>
    <row r="264" spans="2:15">
      <c r="B264" s="42"/>
      <c r="C264" s="103" t="s">
        <v>66</v>
      </c>
      <c r="D264" s="33" t="s">
        <v>127</v>
      </c>
      <c r="E264" s="44"/>
      <c r="F264" s="42"/>
      <c r="G264" s="42"/>
      <c r="H264" s="42"/>
      <c r="I264" s="43"/>
      <c r="J264" s="128"/>
      <c r="K264" s="61"/>
      <c r="L264" s="42"/>
      <c r="M264" s="42"/>
      <c r="N264" s="42"/>
      <c r="O264" s="13"/>
    </row>
    <row r="265" spans="2:15">
      <c r="B265" s="71" t="s">
        <v>113</v>
      </c>
      <c r="C265" s="71"/>
      <c r="D265" s="33" t="s">
        <v>127</v>
      </c>
      <c r="E265" s="44"/>
      <c r="F265" s="42"/>
      <c r="G265" s="42"/>
      <c r="H265" s="42"/>
      <c r="I265" s="43"/>
      <c r="J265" s="128"/>
      <c r="K265" s="61"/>
      <c r="L265" s="42"/>
      <c r="M265" s="42"/>
      <c r="N265" s="42"/>
      <c r="O265" s="13"/>
    </row>
    <row r="266" spans="2:15">
      <c r="B266" s="71" t="s">
        <v>114</v>
      </c>
      <c r="C266" s="71"/>
      <c r="D266" s="33" t="s">
        <v>127</v>
      </c>
      <c r="E266" s="44"/>
      <c r="F266" s="42"/>
      <c r="G266" s="42"/>
      <c r="H266" s="42"/>
      <c r="I266" s="43"/>
      <c r="J266" s="128"/>
      <c r="K266" s="61"/>
      <c r="L266" s="42"/>
      <c r="M266" s="42"/>
      <c r="N266" s="42"/>
      <c r="O266" s="13"/>
    </row>
    <row r="267" spans="2:15">
      <c r="B267" s="42"/>
      <c r="C267" s="103" t="s">
        <v>67</v>
      </c>
      <c r="D267" s="33" t="s">
        <v>127</v>
      </c>
      <c r="E267" s="44"/>
      <c r="F267" s="42"/>
      <c r="G267" s="42"/>
      <c r="H267" s="42"/>
      <c r="I267" s="43"/>
      <c r="J267" s="128"/>
      <c r="K267" s="61"/>
      <c r="L267" s="42"/>
      <c r="M267" s="42"/>
      <c r="N267" s="42"/>
      <c r="O267" s="13"/>
    </row>
    <row r="268" spans="2:15">
      <c r="B268" s="42"/>
      <c r="C268" s="103" t="s">
        <v>63</v>
      </c>
      <c r="D268" s="33" t="s">
        <v>127</v>
      </c>
      <c r="E268" s="44"/>
      <c r="F268" s="42"/>
      <c r="G268" s="42"/>
      <c r="H268" s="42"/>
      <c r="I268" s="43"/>
      <c r="J268" s="128"/>
      <c r="K268" s="61"/>
      <c r="L268" s="42"/>
      <c r="M268" s="42"/>
      <c r="N268" s="42"/>
      <c r="O268" s="13"/>
    </row>
    <row r="269" spans="2:15">
      <c r="B269" s="130"/>
      <c r="C269" s="130"/>
      <c r="D269" s="131"/>
      <c r="E269" s="44"/>
      <c r="F269" s="42"/>
      <c r="G269" s="42"/>
      <c r="H269" s="42"/>
      <c r="I269" s="43"/>
      <c r="J269" s="128"/>
      <c r="K269" s="61"/>
      <c r="L269" s="42"/>
      <c r="M269" s="42"/>
      <c r="N269" s="42"/>
      <c r="O269" s="13"/>
    </row>
    <row r="270" spans="2:15">
      <c r="B270" s="63" t="s">
        <v>85</v>
      </c>
      <c r="C270" s="108"/>
      <c r="D270" s="33" t="s">
        <v>127</v>
      </c>
      <c r="E270" s="44"/>
      <c r="F270" s="42"/>
      <c r="G270" s="42"/>
      <c r="H270" s="42"/>
      <c r="I270" s="43"/>
      <c r="J270" s="128"/>
      <c r="K270" s="61"/>
      <c r="L270" s="42"/>
      <c r="M270" s="42"/>
      <c r="N270" s="42"/>
      <c r="O270" s="13"/>
    </row>
    <row r="271" spans="2:15">
      <c r="B271" s="42"/>
      <c r="C271" s="103" t="s">
        <v>76</v>
      </c>
      <c r="D271" s="33" t="s">
        <v>127</v>
      </c>
      <c r="E271" s="44"/>
      <c r="F271" s="42"/>
      <c r="G271" s="42"/>
      <c r="H271" s="42"/>
      <c r="I271" s="43"/>
      <c r="J271" s="128"/>
      <c r="K271" s="61"/>
      <c r="L271" s="42"/>
      <c r="M271" s="42"/>
      <c r="N271" s="42"/>
      <c r="O271" s="13"/>
    </row>
    <row r="272" spans="2:15">
      <c r="B272" s="42"/>
      <c r="C272" s="103" t="s">
        <v>77</v>
      </c>
      <c r="D272" s="33" t="s">
        <v>127</v>
      </c>
      <c r="E272" s="44"/>
      <c r="F272" s="42"/>
      <c r="G272" s="42"/>
      <c r="H272" s="42"/>
      <c r="I272" s="43"/>
      <c r="J272" s="128"/>
      <c r="K272" s="61"/>
      <c r="L272" s="42"/>
      <c r="M272" s="42"/>
      <c r="N272" s="42"/>
      <c r="O272" s="13"/>
    </row>
    <row r="273" spans="2:15">
      <c r="B273" s="42"/>
      <c r="C273" s="103" t="s">
        <v>78</v>
      </c>
      <c r="D273" s="33" t="s">
        <v>127</v>
      </c>
      <c r="E273" s="44"/>
      <c r="F273" s="42"/>
      <c r="G273" s="42"/>
      <c r="H273" s="42"/>
      <c r="I273" s="43"/>
      <c r="J273" s="128"/>
      <c r="K273" s="61"/>
      <c r="L273" s="42"/>
      <c r="M273" s="42"/>
      <c r="N273" s="42"/>
      <c r="O273" s="13"/>
    </row>
    <row r="274" spans="2:15">
      <c r="B274" s="42"/>
      <c r="C274" s="103" t="s">
        <v>79</v>
      </c>
      <c r="D274" s="33" t="s">
        <v>127</v>
      </c>
      <c r="E274" s="44"/>
      <c r="F274" s="42"/>
      <c r="G274" s="42"/>
      <c r="H274" s="42"/>
      <c r="I274" s="43"/>
      <c r="J274" s="128"/>
      <c r="K274" s="61"/>
      <c r="L274" s="42"/>
      <c r="M274" s="42"/>
      <c r="N274" s="42"/>
      <c r="O274" s="13"/>
    </row>
    <row r="275" spans="2:15">
      <c r="B275" s="42"/>
      <c r="C275" s="103" t="s">
        <v>80</v>
      </c>
      <c r="D275" s="33" t="s">
        <v>127</v>
      </c>
      <c r="E275" s="44"/>
      <c r="F275" s="42"/>
      <c r="G275" s="42"/>
      <c r="H275" s="42"/>
      <c r="I275" s="43"/>
      <c r="J275" s="128"/>
      <c r="K275" s="61"/>
      <c r="L275" s="42"/>
      <c r="M275" s="42"/>
      <c r="N275" s="42"/>
      <c r="O275" s="13"/>
    </row>
    <row r="276" spans="2:15">
      <c r="B276" s="42"/>
      <c r="C276" s="103" t="s">
        <v>81</v>
      </c>
      <c r="D276" s="33" t="s">
        <v>127</v>
      </c>
      <c r="E276" s="44"/>
      <c r="F276" s="42"/>
      <c r="G276" s="42"/>
      <c r="H276" s="42"/>
      <c r="I276" s="43"/>
      <c r="J276" s="128"/>
      <c r="K276" s="61"/>
      <c r="L276" s="42"/>
      <c r="M276" s="42"/>
      <c r="N276" s="42"/>
      <c r="O276" s="13"/>
    </row>
    <row r="277" spans="2:15">
      <c r="B277" s="63"/>
      <c r="C277" s="63"/>
      <c r="D277" s="104"/>
      <c r="E277" s="44"/>
      <c r="F277" s="42"/>
      <c r="G277" s="42"/>
      <c r="H277" s="42"/>
      <c r="I277" s="43"/>
      <c r="J277" s="128"/>
      <c r="K277" s="61"/>
      <c r="L277" s="42"/>
      <c r="M277" s="42"/>
      <c r="N277" s="42"/>
      <c r="O277" s="13"/>
    </row>
    <row r="278" spans="2:15">
      <c r="B278" s="109" t="s">
        <v>86</v>
      </c>
      <c r="C278" s="119"/>
      <c r="D278" s="33" t="s">
        <v>127</v>
      </c>
      <c r="E278" s="85"/>
      <c r="F278" s="23"/>
      <c r="G278" s="23"/>
      <c r="H278" s="23"/>
      <c r="I278" s="86"/>
      <c r="J278" s="50"/>
      <c r="K278" s="51"/>
      <c r="L278" s="23"/>
      <c r="M278" s="23"/>
      <c r="N278" s="23"/>
      <c r="O278" s="13"/>
    </row>
    <row r="279" spans="2:15">
      <c r="B279" s="183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3"/>
    </row>
    <row r="280" spans="2:15">
      <c r="O280" s="13"/>
    </row>
    <row r="281" spans="2:15">
      <c r="O281" s="13"/>
    </row>
    <row r="282" spans="2:15">
      <c r="B282" s="180" t="s">
        <v>73</v>
      </c>
      <c r="C282" s="180"/>
      <c r="D282" s="180"/>
      <c r="E282" s="180"/>
      <c r="F282" s="180"/>
      <c r="G282" s="180"/>
      <c r="H282" s="180"/>
      <c r="I282" s="180"/>
      <c r="J282" s="2"/>
      <c r="O282" s="13"/>
    </row>
    <row r="283" spans="2:15" ht="15">
      <c r="B283" s="181" t="s">
        <v>88</v>
      </c>
      <c r="C283" s="181"/>
      <c r="D283" s="181"/>
      <c r="E283" s="181"/>
      <c r="F283" s="181"/>
      <c r="G283" s="181"/>
      <c r="H283" s="181"/>
      <c r="I283" s="181"/>
    </row>
    <row r="284" spans="2:15">
      <c r="B284" s="21"/>
      <c r="C284" s="21"/>
      <c r="D284" s="22"/>
    </row>
    <row r="285" spans="2:15">
      <c r="B285" s="23"/>
      <c r="C285" s="23"/>
      <c r="D285" s="10" t="s">
        <v>120</v>
      </c>
      <c r="E285" s="24">
        <v>2006</v>
      </c>
      <c r="F285" s="25">
        <v>2007</v>
      </c>
      <c r="G285" s="25">
        <v>2008</v>
      </c>
      <c r="H285" s="25">
        <v>2009</v>
      </c>
      <c r="I285" s="25">
        <v>2010</v>
      </c>
      <c r="J285" s="111"/>
    </row>
    <row r="286" spans="2:15">
      <c r="B286" s="21" t="s">
        <v>92</v>
      </c>
      <c r="C286" s="21"/>
      <c r="D286" s="22"/>
      <c r="E286" s="29"/>
      <c r="F286" s="30"/>
      <c r="G286" s="30"/>
      <c r="H286" s="30"/>
      <c r="I286" s="30"/>
      <c r="J286" s="111"/>
    </row>
    <row r="287" spans="2:15">
      <c r="B287" s="63" t="s">
        <v>147</v>
      </c>
      <c r="C287" s="63"/>
      <c r="D287" s="33" t="s">
        <v>105</v>
      </c>
      <c r="E287" s="44"/>
      <c r="F287" s="42"/>
      <c r="G287" s="42"/>
      <c r="H287" s="42"/>
      <c r="I287" s="42"/>
      <c r="J287" s="111"/>
    </row>
    <row r="288" spans="2:15">
      <c r="B288" s="103"/>
      <c r="C288" s="103" t="s">
        <v>60</v>
      </c>
      <c r="D288" s="33" t="s">
        <v>105</v>
      </c>
      <c r="E288" s="44"/>
      <c r="F288" s="42"/>
      <c r="G288" s="42"/>
      <c r="H288" s="42"/>
      <c r="I288" s="42"/>
      <c r="J288" s="111"/>
    </row>
    <row r="289" spans="2:10">
      <c r="B289" s="103"/>
      <c r="C289" s="103" t="s">
        <v>72</v>
      </c>
      <c r="D289" s="33" t="s">
        <v>105</v>
      </c>
      <c r="E289" s="44"/>
      <c r="F289" s="42"/>
      <c r="G289" s="42"/>
      <c r="H289" s="42"/>
      <c r="I289" s="42"/>
      <c r="J289" s="111"/>
    </row>
    <row r="290" spans="2:10">
      <c r="B290" s="103"/>
      <c r="C290" s="103" t="s">
        <v>89</v>
      </c>
      <c r="D290" s="33" t="s">
        <v>105</v>
      </c>
      <c r="E290" s="44"/>
      <c r="F290" s="42"/>
      <c r="G290" s="42"/>
      <c r="H290" s="42"/>
      <c r="I290" s="42"/>
      <c r="J290" s="111"/>
    </row>
    <row r="291" spans="2:10">
      <c r="B291" s="103"/>
      <c r="C291" s="103" t="s">
        <v>62</v>
      </c>
      <c r="D291" s="33" t="s">
        <v>105</v>
      </c>
      <c r="E291" s="44"/>
      <c r="F291" s="42"/>
      <c r="G291" s="42"/>
      <c r="H291" s="42"/>
      <c r="I291" s="42"/>
      <c r="J291" s="111"/>
    </row>
    <row r="292" spans="2:10">
      <c r="B292" s="103"/>
      <c r="C292" s="103" t="s">
        <v>63</v>
      </c>
      <c r="D292" s="33" t="s">
        <v>105</v>
      </c>
      <c r="E292" s="44"/>
      <c r="F292" s="42"/>
      <c r="G292" s="42"/>
      <c r="H292" s="42"/>
      <c r="I292" s="42"/>
      <c r="J292" s="111"/>
    </row>
    <row r="293" spans="2:10">
      <c r="B293" s="63"/>
      <c r="C293" s="63"/>
      <c r="D293" s="104"/>
      <c r="E293" s="44"/>
      <c r="F293" s="42"/>
      <c r="G293" s="42"/>
      <c r="H293" s="42"/>
      <c r="I293" s="42"/>
      <c r="J293" s="111"/>
    </row>
    <row r="294" spans="2:10">
      <c r="B294" s="63" t="s">
        <v>154</v>
      </c>
      <c r="C294" s="63"/>
      <c r="D294" s="33" t="s">
        <v>105</v>
      </c>
      <c r="E294" s="44"/>
      <c r="F294" s="42"/>
      <c r="G294" s="42"/>
      <c r="H294" s="42"/>
      <c r="I294" s="42"/>
      <c r="J294" s="111"/>
    </row>
    <row r="295" spans="2:10">
      <c r="B295" s="103"/>
      <c r="C295" s="103" t="s">
        <v>60</v>
      </c>
      <c r="D295" s="33" t="s">
        <v>105</v>
      </c>
      <c r="E295" s="44"/>
      <c r="F295" s="42"/>
      <c r="G295" s="42"/>
      <c r="H295" s="42"/>
      <c r="I295" s="42"/>
      <c r="J295" s="111"/>
    </row>
    <row r="296" spans="2:10">
      <c r="B296" s="103"/>
      <c r="C296" s="103" t="s">
        <v>72</v>
      </c>
      <c r="D296" s="33" t="s">
        <v>105</v>
      </c>
      <c r="E296" s="44"/>
      <c r="F296" s="42"/>
      <c r="G296" s="42"/>
      <c r="H296" s="42"/>
      <c r="I296" s="42"/>
      <c r="J296" s="111"/>
    </row>
    <row r="297" spans="2:10">
      <c r="B297" s="103"/>
      <c r="C297" s="103" t="s">
        <v>116</v>
      </c>
      <c r="D297" s="33" t="s">
        <v>105</v>
      </c>
      <c r="E297" s="44"/>
      <c r="F297" s="42"/>
      <c r="G297" s="42"/>
      <c r="H297" s="42"/>
      <c r="I297" s="42"/>
      <c r="J297" s="111"/>
    </row>
    <row r="298" spans="2:10">
      <c r="B298" s="103"/>
      <c r="C298" s="103" t="s">
        <v>62</v>
      </c>
      <c r="D298" s="33" t="s">
        <v>105</v>
      </c>
      <c r="E298" s="44"/>
      <c r="F298" s="42"/>
      <c r="G298" s="42"/>
      <c r="H298" s="42"/>
      <c r="I298" s="42"/>
      <c r="J298" s="111"/>
    </row>
    <row r="299" spans="2:10">
      <c r="B299" s="103"/>
      <c r="C299" s="103" t="s">
        <v>63</v>
      </c>
      <c r="D299" s="33" t="s">
        <v>105</v>
      </c>
      <c r="E299" s="44"/>
      <c r="F299" s="42"/>
      <c r="G299" s="42"/>
      <c r="H299" s="42"/>
      <c r="I299" s="42"/>
      <c r="J299" s="111"/>
    </row>
    <row r="300" spans="2:10">
      <c r="B300" s="124"/>
      <c r="C300" s="124"/>
      <c r="D300" s="125"/>
      <c r="E300" s="44"/>
      <c r="F300" s="42"/>
      <c r="G300" s="42"/>
      <c r="H300" s="42"/>
      <c r="I300" s="42"/>
      <c r="J300" s="111"/>
    </row>
    <row r="301" spans="2:10">
      <c r="B301" s="105" t="s">
        <v>153</v>
      </c>
      <c r="C301" s="105"/>
      <c r="D301" s="110" t="s">
        <v>105</v>
      </c>
      <c r="E301" s="85"/>
      <c r="F301" s="23"/>
      <c r="G301" s="23"/>
      <c r="H301" s="23"/>
      <c r="I301" s="23"/>
      <c r="J301" s="111"/>
    </row>
    <row r="302" spans="2:10">
      <c r="B302" s="183"/>
      <c r="C302" s="183"/>
      <c r="D302" s="183"/>
      <c r="E302" s="183"/>
      <c r="F302" s="183"/>
      <c r="G302" s="183"/>
      <c r="H302" s="183"/>
      <c r="I302" s="183"/>
    </row>
    <row r="305" spans="2:15">
      <c r="B305" s="180" t="s">
        <v>87</v>
      </c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2"/>
    </row>
    <row r="306" spans="2:15" ht="15">
      <c r="B306" s="184" t="s">
        <v>90</v>
      </c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</row>
    <row r="307" spans="2:15">
      <c r="B307" s="21"/>
      <c r="C307" s="21"/>
      <c r="D307" s="22"/>
      <c r="E307" s="23"/>
      <c r="F307" s="23"/>
      <c r="G307" s="23"/>
      <c r="H307" s="23"/>
      <c r="I307" s="23"/>
      <c r="J307" s="50"/>
      <c r="K307" s="51"/>
      <c r="L307" s="23"/>
    </row>
    <row r="308" spans="2:15">
      <c r="E308" s="195" t="s">
        <v>143</v>
      </c>
      <c r="F308" s="196"/>
      <c r="G308" s="196"/>
      <c r="H308" s="196"/>
      <c r="I308" s="197"/>
      <c r="J308" s="198" t="s">
        <v>29</v>
      </c>
      <c r="K308" s="199"/>
      <c r="L308" s="199"/>
      <c r="M308" s="199"/>
      <c r="N308" s="199"/>
      <c r="O308" s="13"/>
    </row>
    <row r="309" spans="2:15">
      <c r="B309" s="23"/>
      <c r="C309" s="23"/>
      <c r="D309" s="10" t="s">
        <v>120</v>
      </c>
      <c r="E309" s="112">
        <v>2006</v>
      </c>
      <c r="F309" s="113">
        <v>2007</v>
      </c>
      <c r="G309" s="113">
        <v>2008</v>
      </c>
      <c r="H309" s="113">
        <v>2009</v>
      </c>
      <c r="I309" s="114">
        <v>2010</v>
      </c>
      <c r="J309" s="54">
        <v>2006</v>
      </c>
      <c r="K309" s="54">
        <v>2007</v>
      </c>
      <c r="L309" s="113">
        <v>2008</v>
      </c>
      <c r="M309" s="115">
        <v>2009</v>
      </c>
      <c r="N309" s="115">
        <v>2010</v>
      </c>
      <c r="O309" s="13"/>
    </row>
    <row r="310" spans="2:15">
      <c r="B310" s="21" t="s">
        <v>92</v>
      </c>
      <c r="C310" s="21"/>
      <c r="D310" s="22"/>
      <c r="E310" s="29"/>
      <c r="F310" s="30"/>
      <c r="G310" s="30"/>
      <c r="H310" s="30"/>
      <c r="I310" s="31"/>
      <c r="J310" s="66"/>
      <c r="K310" s="67"/>
      <c r="L310" s="13"/>
      <c r="M310" s="13"/>
      <c r="N310" s="13"/>
      <c r="O310" s="13"/>
    </row>
    <row r="311" spans="2:15">
      <c r="B311" s="63" t="s">
        <v>91</v>
      </c>
      <c r="C311" s="108"/>
      <c r="D311" s="33" t="s">
        <v>144</v>
      </c>
      <c r="E311" s="44"/>
      <c r="F311" s="42"/>
      <c r="G311" s="42"/>
      <c r="H311" s="42"/>
      <c r="I311" s="43"/>
      <c r="J311" s="60"/>
      <c r="K311" s="61"/>
      <c r="L311" s="42"/>
      <c r="M311" s="42"/>
      <c r="N311" s="42"/>
      <c r="O311" s="13"/>
    </row>
    <row r="312" spans="2:15">
      <c r="B312" s="42"/>
      <c r="C312" s="59" t="s">
        <v>66</v>
      </c>
      <c r="D312" s="33" t="s">
        <v>144</v>
      </c>
      <c r="E312" s="44"/>
      <c r="F312" s="42"/>
      <c r="G312" s="42"/>
      <c r="H312" s="42"/>
      <c r="I312" s="43"/>
      <c r="J312" s="60"/>
      <c r="K312" s="61"/>
      <c r="L312" s="42"/>
      <c r="M312" s="42"/>
      <c r="N312" s="42"/>
      <c r="O312" s="13"/>
    </row>
    <row r="313" spans="2:15">
      <c r="B313" s="71" t="s">
        <v>113</v>
      </c>
      <c r="C313" s="71"/>
      <c r="D313" s="33" t="s">
        <v>144</v>
      </c>
      <c r="E313" s="44"/>
      <c r="F313" s="42"/>
      <c r="G313" s="42"/>
      <c r="H313" s="42"/>
      <c r="I313" s="43"/>
      <c r="J313" s="60"/>
      <c r="K313" s="61"/>
      <c r="L313" s="42"/>
      <c r="M313" s="42"/>
      <c r="N313" s="42"/>
      <c r="O313" s="13"/>
    </row>
    <row r="314" spans="2:15">
      <c r="B314" s="71" t="s">
        <v>114</v>
      </c>
      <c r="C314" s="71"/>
      <c r="D314" s="33" t="s">
        <v>144</v>
      </c>
      <c r="E314" s="44"/>
      <c r="F314" s="42"/>
      <c r="G314" s="42"/>
      <c r="H314" s="42"/>
      <c r="I314" s="43"/>
      <c r="J314" s="60"/>
      <c r="K314" s="61"/>
      <c r="L314" s="42"/>
      <c r="M314" s="42"/>
      <c r="N314" s="42"/>
      <c r="O314" s="13"/>
    </row>
    <row r="315" spans="2:15">
      <c r="B315" s="42"/>
      <c r="C315" s="59" t="s">
        <v>67</v>
      </c>
      <c r="D315" s="33" t="s">
        <v>144</v>
      </c>
      <c r="E315" s="44"/>
      <c r="F315" s="42"/>
      <c r="G315" s="42"/>
      <c r="H315" s="42"/>
      <c r="I315" s="43"/>
      <c r="J315" s="60"/>
      <c r="K315" s="61"/>
      <c r="L315" s="42"/>
      <c r="M315" s="42"/>
      <c r="N315" s="42"/>
      <c r="O315" s="13"/>
    </row>
    <row r="316" spans="2:15">
      <c r="C316" s="83" t="s">
        <v>63</v>
      </c>
      <c r="D316" s="33" t="s">
        <v>144</v>
      </c>
      <c r="E316" s="85"/>
      <c r="F316" s="23"/>
      <c r="G316" s="23"/>
      <c r="H316" s="23"/>
      <c r="I316" s="86"/>
      <c r="J316" s="92"/>
      <c r="K316" s="51"/>
      <c r="L316" s="23"/>
      <c r="M316" s="23"/>
      <c r="N316" s="23"/>
      <c r="O316" s="13"/>
    </row>
    <row r="317" spans="2:15"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</row>
  </sheetData>
  <mergeCells count="67">
    <mergeCell ref="B317:N317"/>
    <mergeCell ref="B249:N249"/>
    <mergeCell ref="E251:I251"/>
    <mergeCell ref="J251:N251"/>
    <mergeCell ref="B279:N279"/>
    <mergeCell ref="B282:I282"/>
    <mergeCell ref="B283:I283"/>
    <mergeCell ref="B302:I302"/>
    <mergeCell ref="B305:N305"/>
    <mergeCell ref="B306:N306"/>
    <mergeCell ref="E308:I308"/>
    <mergeCell ref="J308:N308"/>
    <mergeCell ref="B248:N248"/>
    <mergeCell ref="B207:I207"/>
    <mergeCell ref="B210:N210"/>
    <mergeCell ref="B211:N211"/>
    <mergeCell ref="E213:I213"/>
    <mergeCell ref="J213:N213"/>
    <mergeCell ref="B224:N224"/>
    <mergeCell ref="B227:I227"/>
    <mergeCell ref="B228:I228"/>
    <mergeCell ref="E229:I229"/>
    <mergeCell ref="J229:N229"/>
    <mergeCell ref="B245:I245"/>
    <mergeCell ref="J177:N177"/>
    <mergeCell ref="B193:I193"/>
    <mergeCell ref="B196:I196"/>
    <mergeCell ref="B197:I197"/>
    <mergeCell ref="E198:I198"/>
    <mergeCell ref="J198:N198"/>
    <mergeCell ref="E177:I177"/>
    <mergeCell ref="B141:I141"/>
    <mergeCell ref="B142:I142"/>
    <mergeCell ref="B175:I175"/>
    <mergeCell ref="B176:I176"/>
    <mergeCell ref="B139:N139"/>
    <mergeCell ref="B123:I123"/>
    <mergeCell ref="B125:N125"/>
    <mergeCell ref="B126:N126"/>
    <mergeCell ref="B102:I102"/>
    <mergeCell ref="B103:I103"/>
    <mergeCell ref="J103:N103"/>
    <mergeCell ref="E104:I104"/>
    <mergeCell ref="J104:N104"/>
    <mergeCell ref="E128:I128"/>
    <mergeCell ref="J128:N128"/>
    <mergeCell ref="B100:N100"/>
    <mergeCell ref="B39:I39"/>
    <mergeCell ref="B42:I42"/>
    <mergeCell ref="B43:I43"/>
    <mergeCell ref="B68:I68"/>
    <mergeCell ref="B71:I71"/>
    <mergeCell ref="B72:I72"/>
    <mergeCell ref="B83:I83"/>
    <mergeCell ref="B86:N86"/>
    <mergeCell ref="B87:N87"/>
    <mergeCell ref="E89:I89"/>
    <mergeCell ref="J89:N89"/>
    <mergeCell ref="E114:I114"/>
    <mergeCell ref="J114:N114"/>
    <mergeCell ref="B18:I18"/>
    <mergeCell ref="B2:I2"/>
    <mergeCell ref="B4:I4"/>
    <mergeCell ref="B5:I5"/>
    <mergeCell ref="B15:I15"/>
    <mergeCell ref="B17:I17"/>
    <mergeCell ref="B3:I3"/>
  </mergeCells>
  <pageMargins left="0.44" right="0.34" top="0.78" bottom="0.56999999999999995" header="0.53" footer="0.63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Yemen</vt:lpstr>
    </vt:vector>
  </TitlesOfParts>
  <Company>tcmb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OATEAPE</dc:creator>
  <cp:lastModifiedBy>Nadi Serhan Aydin</cp:lastModifiedBy>
  <cp:lastPrinted>2011-10-27T15:34:17Z</cp:lastPrinted>
  <dcterms:created xsi:type="dcterms:W3CDTF">2011-03-15T07:15:23Z</dcterms:created>
  <dcterms:modified xsi:type="dcterms:W3CDTF">2011-10-28T12:33:56Z</dcterms:modified>
</cp:coreProperties>
</file>